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95" windowHeight="11505" activeTab="3"/>
  </bookViews>
  <sheets>
    <sheet name="Лист1" sheetId="1" r:id="rId1"/>
    <sheet name="Лист2" sheetId="2" state="hidden" r:id="rId2"/>
    <sheet name="Лист3" sheetId="3" state="hidden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<sst xmlns="http://schemas.openxmlformats.org/spreadsheetml/2006/main" count="231" uniqueCount="151">
  <si>
    <t>улица, № дома</t>
  </si>
  <si>
    <t>Адрес многоквартирного
 дома (улица, № дома)</t>
  </si>
  <si>
    <t>кв.м</t>
  </si>
  <si>
    <t>чел.</t>
  </si>
  <si>
    <t>№ стр.</t>
  </si>
  <si>
    <t>№
 п/п</t>
  </si>
  <si>
    <t>№
п/п</t>
  </si>
  <si>
    <t>Адрес многоквартирного
дома (улица, № дома)</t>
  </si>
  <si>
    <t>Дата признания
МКД аварийным</t>
  </si>
  <si>
    <t>Общая площадь
обследованного
 МКД</t>
  </si>
  <si>
    <t>Жилая площадь
помещений в
обследованном
МКД</t>
  </si>
  <si>
    <t>Количество
проживающих
в МКД</t>
  </si>
  <si>
    <t>Номер страницы
в приложении
№ 16</t>
  </si>
  <si>
    <t>Контральная сумма
по горизонтали
(сумма 3+4+5+6
колонок)</t>
  </si>
  <si>
    <t>дата(дд.мм.гггг</t>
  </si>
  <si>
    <t>кв.м.</t>
  </si>
  <si>
    <t>1.</t>
  </si>
  <si>
    <t>2.</t>
  </si>
  <si>
    <t>Контрольная сумма по
вертикали (сумма
1+2+3+…+n строк</t>
  </si>
  <si>
    <t>Реестр документов о признании домов аварийными (приложение к Заявке № 16) в пгт Климово Брянской обл.</t>
  </si>
  <si>
    <t>Реестр МКД, участвующих в региональной (муниципальной) адресной программе
по капитальному ремонту многоквартирных домов в пгт Климово Брянской обл.</t>
  </si>
  <si>
    <t>Адрес
многоквартирного
дома 
(улица,
№ дома)</t>
  </si>
  <si>
    <t>Виды работ по капитальному ремонту МКД, предусмотренные п.3 ст.15 185-ФЗ</t>
  </si>
  <si>
    <t>в том числе</t>
  </si>
  <si>
    <t>комплексный
ремонт</t>
  </si>
  <si>
    <t>ремонт
внутридом.
инженерных
сетей</t>
  </si>
  <si>
    <t>ремонт кровли</t>
  </si>
  <si>
    <t>ремонт или замена
лифтового оборудования</t>
  </si>
  <si>
    <t>ремонт подвальных
помещений</t>
  </si>
  <si>
    <t>утепление и ремонт фасадов</t>
  </si>
  <si>
    <t xml:space="preserve">Удельная
стоимость
капитального
ремонта,
тыс.руб/кв.метр
общей площади
помещений в
МКД
</t>
  </si>
  <si>
    <t>Предельная
стоимость
капитального
ремонта,тыс.
руб/общей
площади
помещений в
МКД</t>
  </si>
  <si>
    <t>Контрольная
сумма по
горизонтали
(сумма
2+3+…+13
колонок)</t>
  </si>
  <si>
    <t>тыс.руб.</t>
  </si>
  <si>
    <t>тыс.руб/кв.м</t>
  </si>
  <si>
    <t>Контрольная сумма по
вертикали (сумма
1+2+3+…+ n строк</t>
  </si>
  <si>
    <t>ед.</t>
  </si>
  <si>
    <t>ул.Щорса д.35</t>
  </si>
  <si>
    <t>ул. Певомайская д.10 "а"</t>
  </si>
  <si>
    <t>Мира д.12</t>
  </si>
  <si>
    <t>Заводская д.1  "а"</t>
  </si>
  <si>
    <t>Микрорайон д.2</t>
  </si>
  <si>
    <t>Микрорайон д.5</t>
  </si>
  <si>
    <t>Коммунистическая д.30</t>
  </si>
  <si>
    <t>Коммунистическая д.19</t>
  </si>
  <si>
    <t>Коммунистическая д.23</t>
  </si>
  <si>
    <t>Мира д.11</t>
  </si>
  <si>
    <t>Микрорайон д.3</t>
  </si>
  <si>
    <t>Микрорайон д.1</t>
  </si>
  <si>
    <t>Лесная д.22</t>
  </si>
  <si>
    <t>Космонавтов д.1</t>
  </si>
  <si>
    <t>Глава муниципального образования пгт Климово</t>
  </si>
  <si>
    <t>______________________</t>
  </si>
  <si>
    <t>А.А.Сербин</t>
  </si>
  <si>
    <t>М.П.</t>
  </si>
  <si>
    <t xml:space="preserve"> </t>
  </si>
  <si>
    <t>Глава МО пгт Климово</t>
  </si>
  <si>
    <t>Сербин А.А.</t>
  </si>
  <si>
    <t>(подпись)</t>
  </si>
  <si>
    <t>Полощадь м2</t>
  </si>
  <si>
    <t>ул. Механихаторов 21</t>
  </si>
  <si>
    <t>пер.Молодежный 29</t>
  </si>
  <si>
    <t>Микрорайон 4</t>
  </si>
  <si>
    <t>Микрорайон 7</t>
  </si>
  <si>
    <t>Микрорайон 9</t>
  </si>
  <si>
    <t>Микрорайон 9А</t>
  </si>
  <si>
    <t>Мирорайон 11</t>
  </si>
  <si>
    <t>Микрорайон 13</t>
  </si>
  <si>
    <t>Микрорайон 14</t>
  </si>
  <si>
    <t>Микрорайон 16</t>
  </si>
  <si>
    <t>Микрорайон 19</t>
  </si>
  <si>
    <t>Мирорайон 21</t>
  </si>
  <si>
    <t>Микрорайон 21А</t>
  </si>
  <si>
    <t>Микрорайон 28</t>
  </si>
  <si>
    <t>Микрорайон31</t>
  </si>
  <si>
    <t>Микрорайон 32</t>
  </si>
  <si>
    <t>Мирорайон 35</t>
  </si>
  <si>
    <t>Микрорайон 37</t>
  </si>
  <si>
    <t>Микрорайон 38</t>
  </si>
  <si>
    <t>Микрорайон 39</t>
  </si>
  <si>
    <t>Микрорайон 41</t>
  </si>
  <si>
    <t>Октябрьская 15</t>
  </si>
  <si>
    <t>Мира 1 корп.1</t>
  </si>
  <si>
    <t>Октябрьская 15 корп1</t>
  </si>
  <si>
    <t>Октябрьская 15 корп2</t>
  </si>
  <si>
    <t>Октябрьская 19</t>
  </si>
  <si>
    <t>Октябрьская 25</t>
  </si>
  <si>
    <t>Полевая 57</t>
  </si>
  <si>
    <t>Пионерская 4</t>
  </si>
  <si>
    <t>Полевая 59</t>
  </si>
  <si>
    <t>Полевая 61</t>
  </si>
  <si>
    <t>Полевая 63</t>
  </si>
  <si>
    <t>Полевая 71</t>
  </si>
  <si>
    <t>ул. Мира, д. 12В</t>
  </si>
  <si>
    <t>ул.Мира  12Д</t>
  </si>
  <si>
    <t>Советская 68 корп.2</t>
  </si>
  <si>
    <t>ул. Лесная 18</t>
  </si>
  <si>
    <t>ул. Калинина 8</t>
  </si>
  <si>
    <t>Кол-во месяцев  в обслуж.</t>
  </si>
  <si>
    <t>Сумма руб.</t>
  </si>
  <si>
    <t>Расходы по огран.работ( сод.администр.помещ.,ЗП,АУП,взносы в пФР,ФСС,канцтовары,комиссия за сбор платежей,почтовые расходы,услуги банка ипр.)</t>
  </si>
  <si>
    <t>сумма</t>
  </si>
  <si>
    <t>Электр.энергия мест общ. Пользования</t>
  </si>
  <si>
    <t xml:space="preserve">Текущий ремонт </t>
  </si>
  <si>
    <t>Содержание</t>
  </si>
  <si>
    <t>долг на01.01.2013 год</t>
  </si>
  <si>
    <t xml:space="preserve">         стоимость  тек.ремонта </t>
  </si>
  <si>
    <t>Расходные  материалы</t>
  </si>
  <si>
    <t>инструм.Оборудование</t>
  </si>
  <si>
    <t>Услуги подряд. Организ.</t>
  </si>
  <si>
    <t>ЗП МОП,ЗП ремгруп.налоги</t>
  </si>
  <si>
    <t>ул. Мира, д. 12А</t>
  </si>
  <si>
    <t>январь</t>
  </si>
  <si>
    <t>февраль</t>
  </si>
  <si>
    <t>март</t>
  </si>
  <si>
    <t xml:space="preserve">апрель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</si>
  <si>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</si>
  <si>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</si>
  <si>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</si>
  <si>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</si>
  <si>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</si>
  <si>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</si>
  <si>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</si>
  <si>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</si>
  <si>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канализация счета</t>
  </si>
  <si>
    <t>Итого</t>
  </si>
  <si>
    <t>Всего по канализации</t>
  </si>
  <si>
    <t>Итого за год</t>
  </si>
  <si>
    <t>канализация начислина</t>
  </si>
  <si>
    <t>канализация сальдовки оплата</t>
  </si>
  <si>
    <t>содержание начислено</t>
  </si>
  <si>
    <t>содержание уплачено</t>
  </si>
  <si>
    <t>наем жилья начислено</t>
  </si>
  <si>
    <t>наем жилья оплачено</t>
  </si>
  <si>
    <t xml:space="preserve">месяца </t>
  </si>
  <si>
    <t>Вывоз ТБО начислено</t>
  </si>
  <si>
    <t>Вывоз ТБО оплачено</t>
  </si>
  <si>
    <t>отопление начислено</t>
  </si>
  <si>
    <t>отопление уплачено</t>
  </si>
  <si>
    <t>гор.вода начислина</t>
  </si>
  <si>
    <t>гор.вода оплата</t>
  </si>
  <si>
    <t>Утилиз. ТБО начислено</t>
  </si>
  <si>
    <t>Утилиз.ТБОоплачено</t>
  </si>
  <si>
    <t>сумма общая начислено</t>
  </si>
  <si>
    <t>сумма общая уплачено</t>
  </si>
  <si>
    <t>хол.вод начислено</t>
  </si>
  <si>
    <t>хол.в оплатада</t>
  </si>
  <si>
    <t>очистка</t>
  </si>
  <si>
    <t>итого</t>
  </si>
  <si>
    <t>Начисление и оплата жил.фонда   2015 год</t>
  </si>
  <si>
    <t>Начисление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</si>
</sst>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%"/>
    <numFmt numFmtId="168" formatCode="[$-FC19]d\ mmmm\ yyyy\ &quot;г.&quot;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</numFmts>
  <fonts count="50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7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sz val="9"/>
      <color indexed="9"/>
      <name val="Arial Cyr"/>
      <family val="0"/>
    </font>
    <font>
      <sz val="9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sz val="9"/>
      <color theme="0"/>
      <name val="Arial Cyr"/>
      <family val="0"/>
    </font>
    <font>
      <sz val="9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Font="1" applyBorder="1" applyAlignment="1">
      <alignment/>
    </xf>
    <xf numFmtId="165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1" fontId="5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4" fontId="5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164" fontId="7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 wrapText="1"/>
    </xf>
    <xf numFmtId="0" fontId="9" fillId="6" borderId="11" xfId="0" applyFont="1" applyFill="1" applyBorder="1" applyAlignment="1">
      <alignment horizontal="center" vertical="center" textRotation="90"/>
    </xf>
    <xf numFmtId="0" fontId="9" fillId="0" borderId="11" xfId="0" applyFont="1" applyBorder="1" applyAlignment="1">
      <alignment horizontal="center" vertical="center" textRotation="90"/>
    </xf>
    <xf numFmtId="0" fontId="7" fillId="0" borderId="0" xfId="0" applyFont="1" applyBorder="1" applyAlignment="1">
      <alignment/>
    </xf>
    <xf numFmtId="164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8" fillId="6" borderId="15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33" borderId="1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/>
    </xf>
    <xf numFmtId="2" fontId="47" fillId="6" borderId="10" xfId="0" applyNumberFormat="1" applyFont="1" applyFill="1" applyBorder="1" applyAlignment="1">
      <alignment/>
    </xf>
    <xf numFmtId="2" fontId="47" fillId="0" borderId="10" xfId="0" applyNumberFormat="1" applyFont="1" applyBorder="1" applyAlignment="1">
      <alignment/>
    </xf>
    <xf numFmtId="2" fontId="7" fillId="2" borderId="10" xfId="0" applyNumberFormat="1" applyFont="1" applyFill="1" applyBorder="1" applyAlignment="1">
      <alignment/>
    </xf>
    <xf numFmtId="2" fontId="7" fillId="21" borderId="10" xfId="0" applyNumberFormat="1" applyFont="1" applyFill="1" applyBorder="1" applyAlignment="1">
      <alignment/>
    </xf>
    <xf numFmtId="0" fontId="8" fillId="0" borderId="11" xfId="0" applyFont="1" applyBorder="1" applyAlignment="1">
      <alignment horizontal="center"/>
    </xf>
    <xf numFmtId="2" fontId="7" fillId="34" borderId="10" xfId="0" applyNumberFormat="1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right"/>
    </xf>
    <xf numFmtId="2" fontId="47" fillId="34" borderId="10" xfId="0" applyNumberFormat="1" applyFont="1" applyFill="1" applyBorder="1" applyAlignment="1">
      <alignment/>
    </xf>
    <xf numFmtId="2" fontId="48" fillId="34" borderId="10" xfId="0" applyNumberFormat="1" applyFont="1" applyFill="1" applyBorder="1" applyAlignment="1">
      <alignment/>
    </xf>
    <xf numFmtId="0" fontId="8" fillId="6" borderId="11" xfId="0" applyFont="1" applyFill="1" applyBorder="1" applyAlignment="1">
      <alignment horizontal="center" vertical="center" wrapText="1"/>
    </xf>
    <xf numFmtId="2" fontId="47" fillId="22" borderId="10" xfId="0" applyNumberFormat="1" applyFont="1" applyFill="1" applyBorder="1" applyAlignment="1">
      <alignment/>
    </xf>
    <xf numFmtId="2" fontId="7" fillId="22" borderId="10" xfId="0" applyNumberFormat="1" applyFont="1" applyFill="1" applyBorder="1" applyAlignment="1">
      <alignment/>
    </xf>
    <xf numFmtId="0" fontId="8" fillId="6" borderId="11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textRotation="90"/>
    </xf>
    <xf numFmtId="2" fontId="49" fillId="34" borderId="10" xfId="0" applyNumberFormat="1" applyFont="1" applyFill="1" applyBorder="1" applyAlignment="1">
      <alignment/>
    </xf>
    <xf numFmtId="2" fontId="49" fillId="22" borderId="10" xfId="0" applyNumberFormat="1" applyFont="1" applyFill="1" applyBorder="1" applyAlignment="1">
      <alignment/>
    </xf>
    <xf numFmtId="2" fontId="7" fillId="6" borderId="10" xfId="0" applyNumberFormat="1" applyFont="1" applyFill="1" applyBorder="1" applyAlignment="1">
      <alignment horizontal="right"/>
    </xf>
    <xf numFmtId="2" fontId="7" fillId="6" borderId="10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4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8" fillId="6" borderId="15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 wrapText="1"/>
    </xf>
    <xf numFmtId="0" fontId="8" fillId="6" borderId="11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vertical="center" textRotation="90" wrapText="1"/>
    </xf>
    <xf numFmtId="0" fontId="8" fillId="6" borderId="11" xfId="0" applyFont="1" applyFill="1" applyBorder="1" applyAlignment="1">
      <alignment horizontal="center" vertical="center" textRotation="90" wrapText="1"/>
    </xf>
    <xf numFmtId="0" fontId="8" fillId="6" borderId="16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/>
    </xf>
    <xf numFmtId="0" fontId="8" fillId="6" borderId="15" xfId="0" applyFont="1" applyFill="1" applyBorder="1" applyAlignment="1">
      <alignment wrapText="1"/>
    </xf>
    <xf numFmtId="0" fontId="8" fillId="6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0">
      <selection activeCell="A2" sqref="A2:N49"/>
    </sheetView>
  </sheetViews>
  <sheetFormatPr defaultColWidth="9.00390625" defaultRowHeight="12.75"/>
  <cols>
    <col min="1" max="1" width="6.875" style="0" customWidth="1"/>
    <col min="2" max="2" width="23.625" style="0" customWidth="1"/>
    <col min="3" max="3" width="11.25390625" style="0" customWidth="1"/>
    <col min="4" max="4" width="10.375" style="0" customWidth="1"/>
    <col min="5" max="5" width="12.25390625" style="0" customWidth="1"/>
    <col min="6" max="8" width="11.875" style="0" customWidth="1"/>
    <col min="9" max="9" width="13.00390625" style="0" customWidth="1"/>
    <col min="10" max="10" width="13.125" style="0" customWidth="1"/>
    <col min="11" max="11" width="11.75390625" style="0" customWidth="1"/>
    <col min="12" max="12" width="13.75390625" style="0" customWidth="1"/>
    <col min="13" max="13" width="13.125" style="0" bestFit="1" customWidth="1"/>
    <col min="14" max="14" width="11.75390625" style="0" bestFit="1" customWidth="1"/>
  </cols>
  <sheetData>
    <row r="1" spans="10:11" ht="123" customHeight="1">
      <c r="J1" s="34"/>
      <c r="K1" s="34"/>
    </row>
    <row r="2" spans="1:16" ht="162.75" customHeight="1">
      <c r="A2" s="94" t="s">
        <v>5</v>
      </c>
      <c r="B2" s="24" t="s">
        <v>1</v>
      </c>
      <c r="C2" s="24" t="s">
        <v>59</v>
      </c>
      <c r="D2" s="24" t="s">
        <v>98</v>
      </c>
      <c r="E2" s="24" t="s">
        <v>99</v>
      </c>
      <c r="F2" s="24" t="s">
        <v>100</v>
      </c>
      <c r="G2" s="24" t="s">
        <v>102</v>
      </c>
      <c r="H2" s="98" t="s">
        <v>103</v>
      </c>
      <c r="I2" s="99"/>
      <c r="J2" s="99"/>
      <c r="K2" s="100"/>
      <c r="L2" s="24" t="s">
        <v>104</v>
      </c>
      <c r="M2" s="96" t="s">
        <v>105</v>
      </c>
      <c r="P2" s="1"/>
    </row>
    <row r="3" spans="1:13" ht="55.5" customHeight="1">
      <c r="A3" s="95"/>
      <c r="B3" s="23" t="s">
        <v>0</v>
      </c>
      <c r="C3" s="23"/>
      <c r="D3" s="23"/>
      <c r="E3" s="23"/>
      <c r="F3" s="23" t="s">
        <v>101</v>
      </c>
      <c r="G3" s="23" t="s">
        <v>101</v>
      </c>
      <c r="H3" s="23" t="s">
        <v>106</v>
      </c>
      <c r="I3" s="23" t="s">
        <v>107</v>
      </c>
      <c r="J3" s="23" t="s">
        <v>108</v>
      </c>
      <c r="K3" s="23" t="s">
        <v>109</v>
      </c>
      <c r="L3" s="23" t="s">
        <v>110</v>
      </c>
      <c r="M3" s="96"/>
    </row>
    <row r="4" spans="1:13" ht="12.75">
      <c r="A4" s="95"/>
      <c r="B4" s="4">
        <v>1</v>
      </c>
      <c r="C4" s="4"/>
      <c r="D4" s="4">
        <v>2</v>
      </c>
      <c r="E4" s="4"/>
      <c r="F4" s="4"/>
      <c r="G4" s="4">
        <v>3</v>
      </c>
      <c r="H4" s="4"/>
      <c r="I4" s="4">
        <v>4</v>
      </c>
      <c r="J4" s="4">
        <v>5</v>
      </c>
      <c r="K4" s="4">
        <v>6</v>
      </c>
      <c r="L4" s="4">
        <v>7</v>
      </c>
      <c r="M4" s="4">
        <v>8</v>
      </c>
    </row>
    <row r="5" spans="1:14" ht="17.25" customHeight="1">
      <c r="A5">
        <v>1</v>
      </c>
      <c r="B5" s="8" t="s">
        <v>60</v>
      </c>
      <c r="C5" s="8">
        <v>626.6</v>
      </c>
      <c r="D5" s="25">
        <v>12</v>
      </c>
      <c r="E5" s="27">
        <v>36264.57</v>
      </c>
      <c r="F5" s="8">
        <v>5107</v>
      </c>
      <c r="G5" s="8"/>
      <c r="H5" s="8"/>
      <c r="I5" s="8">
        <v>1204</v>
      </c>
      <c r="J5" s="12">
        <v>671</v>
      </c>
      <c r="K5" s="8"/>
      <c r="L5" s="12">
        <v>14800</v>
      </c>
      <c r="M5" s="8">
        <v>7804.08</v>
      </c>
      <c r="N5" s="33">
        <f>H5+F5+I5+J5+K5+L5</f>
        <v>21782</v>
      </c>
    </row>
    <row r="6" spans="1:14" ht="14.25">
      <c r="A6" s="15">
        <v>2</v>
      </c>
      <c r="B6" s="8" t="s">
        <v>61</v>
      </c>
      <c r="C6" s="8">
        <v>1140.9</v>
      </c>
      <c r="D6" s="25">
        <v>12</v>
      </c>
      <c r="E6" s="27">
        <v>64721</v>
      </c>
      <c r="F6" s="15">
        <v>8806</v>
      </c>
      <c r="G6" s="8"/>
      <c r="H6" s="8">
        <v>31522</v>
      </c>
      <c r="I6" s="8">
        <v>2424</v>
      </c>
      <c r="J6" s="12">
        <v>1488</v>
      </c>
      <c r="K6" s="12">
        <v>821</v>
      </c>
      <c r="L6" s="12">
        <v>23306</v>
      </c>
      <c r="M6" s="8">
        <v>110070.51</v>
      </c>
      <c r="N6" s="33">
        <f aca="true" t="shared" si="0" ref="N6:N43">H6+F6+I6+J6+K6+L6</f>
        <v>68367</v>
      </c>
    </row>
    <row r="7" spans="1:14" ht="14.25">
      <c r="A7" s="15">
        <v>3</v>
      </c>
      <c r="B7" s="8" t="s">
        <v>62</v>
      </c>
      <c r="C7" s="8">
        <v>530.5</v>
      </c>
      <c r="D7" s="25">
        <v>12</v>
      </c>
      <c r="E7" s="27">
        <v>33537.23</v>
      </c>
      <c r="F7" s="8">
        <v>3730</v>
      </c>
      <c r="G7" s="8"/>
      <c r="H7" s="8"/>
      <c r="I7" s="8">
        <v>950</v>
      </c>
      <c r="J7" s="12">
        <v>602</v>
      </c>
      <c r="K7" s="12">
        <v>102</v>
      </c>
      <c r="L7" s="12">
        <v>9700</v>
      </c>
      <c r="M7" s="8">
        <v>41112.5</v>
      </c>
      <c r="N7" s="33">
        <f t="shared" si="0"/>
        <v>15084</v>
      </c>
    </row>
    <row r="8" spans="1:14" ht="14.25">
      <c r="A8" s="15">
        <v>4</v>
      </c>
      <c r="B8" s="8" t="s">
        <v>63</v>
      </c>
      <c r="C8" s="15">
        <v>484.1</v>
      </c>
      <c r="D8" s="26">
        <v>12</v>
      </c>
      <c r="E8" s="17">
        <v>28612.65</v>
      </c>
      <c r="F8" s="16">
        <v>3238</v>
      </c>
      <c r="G8" s="16"/>
      <c r="H8" s="16"/>
      <c r="I8" s="16">
        <v>860</v>
      </c>
      <c r="J8" s="17">
        <v>513</v>
      </c>
      <c r="K8" s="31">
        <v>252</v>
      </c>
      <c r="L8" s="31">
        <v>8830</v>
      </c>
      <c r="M8" s="18">
        <v>59996.21</v>
      </c>
      <c r="N8" s="33">
        <f t="shared" si="0"/>
        <v>13693</v>
      </c>
    </row>
    <row r="9" spans="1:14" ht="14.25">
      <c r="A9" s="15">
        <v>5</v>
      </c>
      <c r="B9" s="15" t="s">
        <v>64</v>
      </c>
      <c r="C9" s="15">
        <v>4269.2</v>
      </c>
      <c r="D9" s="26">
        <v>12</v>
      </c>
      <c r="E9" s="17">
        <v>397886.13</v>
      </c>
      <c r="F9" s="16">
        <v>56243</v>
      </c>
      <c r="G9" s="16"/>
      <c r="H9" s="16">
        <v>183384</v>
      </c>
      <c r="I9" s="16">
        <v>13268</v>
      </c>
      <c r="J9" s="17">
        <v>10233</v>
      </c>
      <c r="K9" s="31">
        <v>5331</v>
      </c>
      <c r="L9" s="31">
        <v>148731</v>
      </c>
      <c r="M9" s="18">
        <v>6157</v>
      </c>
      <c r="N9" s="33">
        <f t="shared" si="0"/>
        <v>417190</v>
      </c>
    </row>
    <row r="10" spans="1:14" ht="14.25">
      <c r="A10" s="15">
        <v>6</v>
      </c>
      <c r="B10" s="15" t="s">
        <v>65</v>
      </c>
      <c r="C10" s="15">
        <v>1965.2</v>
      </c>
      <c r="D10" s="26">
        <v>12</v>
      </c>
      <c r="E10" s="17">
        <v>174034.24</v>
      </c>
      <c r="F10" s="16">
        <v>26237</v>
      </c>
      <c r="G10" s="16"/>
      <c r="H10" s="16">
        <v>103709</v>
      </c>
      <c r="I10" s="16">
        <v>6301</v>
      </c>
      <c r="J10" s="17">
        <v>4032</v>
      </c>
      <c r="K10" s="31">
        <v>2060</v>
      </c>
      <c r="L10" s="31">
        <v>12533</v>
      </c>
      <c r="M10" s="18">
        <v>33227.37</v>
      </c>
      <c r="N10" s="33">
        <f t="shared" si="0"/>
        <v>154872</v>
      </c>
    </row>
    <row r="11" spans="1:14" ht="14.25">
      <c r="A11" s="15">
        <v>7</v>
      </c>
      <c r="B11" s="15" t="s">
        <v>66</v>
      </c>
      <c r="C11" s="15">
        <v>4555.1</v>
      </c>
      <c r="D11" s="25">
        <v>12</v>
      </c>
      <c r="E11" s="27">
        <v>429908.54</v>
      </c>
      <c r="F11" s="12">
        <v>57389</v>
      </c>
      <c r="G11" s="8"/>
      <c r="H11" s="30"/>
      <c r="I11" s="12">
        <v>86530</v>
      </c>
      <c r="J11" s="12">
        <v>3860</v>
      </c>
      <c r="K11" s="12">
        <v>3602</v>
      </c>
      <c r="L11" s="12">
        <v>152833</v>
      </c>
      <c r="M11" s="8">
        <v>15758.92</v>
      </c>
      <c r="N11" s="33">
        <f t="shared" si="0"/>
        <v>304214</v>
      </c>
    </row>
    <row r="12" spans="1:14" ht="14.25">
      <c r="A12" s="15">
        <v>8</v>
      </c>
      <c r="B12" s="15" t="s">
        <v>67</v>
      </c>
      <c r="C12" s="15">
        <v>2968.1</v>
      </c>
      <c r="D12" s="25">
        <v>12</v>
      </c>
      <c r="E12" s="17">
        <v>264502.43</v>
      </c>
      <c r="F12" s="8">
        <v>36630</v>
      </c>
      <c r="G12" s="8"/>
      <c r="H12" s="30">
        <v>127277</v>
      </c>
      <c r="I12" s="8">
        <v>9730</v>
      </c>
      <c r="J12" s="12">
        <v>6103</v>
      </c>
      <c r="K12" s="12">
        <v>3030</v>
      </c>
      <c r="L12" s="12">
        <v>97866</v>
      </c>
      <c r="M12" s="8">
        <v>253969.28</v>
      </c>
      <c r="N12" s="33">
        <f t="shared" si="0"/>
        <v>280636</v>
      </c>
    </row>
    <row r="13" spans="1:14" ht="14.25">
      <c r="A13" s="15">
        <v>9</v>
      </c>
      <c r="B13" s="8" t="s">
        <v>68</v>
      </c>
      <c r="C13" s="15">
        <v>1282.4</v>
      </c>
      <c r="D13" s="26">
        <v>12</v>
      </c>
      <c r="E13" s="17">
        <v>121643.06</v>
      </c>
      <c r="F13" s="16">
        <v>16483</v>
      </c>
      <c r="G13" s="16"/>
      <c r="H13" s="16">
        <v>1573</v>
      </c>
      <c r="I13" s="16">
        <v>2033</v>
      </c>
      <c r="J13" s="17">
        <v>3804</v>
      </c>
      <c r="K13" s="31">
        <v>1285</v>
      </c>
      <c r="L13" s="31">
        <v>3807</v>
      </c>
      <c r="M13" s="18"/>
      <c r="N13" s="33">
        <f t="shared" si="0"/>
        <v>28985</v>
      </c>
    </row>
    <row r="14" spans="1:14" ht="14.25">
      <c r="A14" s="15">
        <v>10</v>
      </c>
      <c r="B14" s="15" t="s">
        <v>69</v>
      </c>
      <c r="C14" s="15">
        <v>983.8</v>
      </c>
      <c r="D14" s="26">
        <v>12</v>
      </c>
      <c r="E14" s="17">
        <v>92168.29</v>
      </c>
      <c r="F14" s="16">
        <v>12833</v>
      </c>
      <c r="G14" s="16"/>
      <c r="H14" s="16">
        <v>4001</v>
      </c>
      <c r="I14" s="16">
        <v>3311</v>
      </c>
      <c r="J14" s="17">
        <v>2305</v>
      </c>
      <c r="K14" s="31">
        <v>603</v>
      </c>
      <c r="L14" s="31">
        <v>33532</v>
      </c>
      <c r="M14" s="18">
        <v>212.56</v>
      </c>
      <c r="N14" s="33">
        <f t="shared" si="0"/>
        <v>56585</v>
      </c>
    </row>
    <row r="15" spans="1:14" ht="14.25">
      <c r="A15" s="15">
        <v>11</v>
      </c>
      <c r="B15" s="15" t="s">
        <v>70</v>
      </c>
      <c r="C15" s="15">
        <v>1364.8</v>
      </c>
      <c r="D15" s="26">
        <v>12</v>
      </c>
      <c r="E15" s="17">
        <v>131093.75</v>
      </c>
      <c r="F15" s="16">
        <v>18352</v>
      </c>
      <c r="G15" s="16"/>
      <c r="H15" s="16"/>
      <c r="I15" s="16">
        <v>4792</v>
      </c>
      <c r="J15" s="17">
        <v>3201</v>
      </c>
      <c r="K15" s="31">
        <v>2331</v>
      </c>
      <c r="L15" s="31">
        <v>17086</v>
      </c>
      <c r="M15" s="18">
        <v>2827.61</v>
      </c>
      <c r="N15" s="33">
        <f t="shared" si="0"/>
        <v>45762</v>
      </c>
    </row>
    <row r="16" spans="1:14" ht="14.25">
      <c r="A16" s="15">
        <v>12</v>
      </c>
      <c r="B16" s="15" t="s">
        <v>71</v>
      </c>
      <c r="C16" s="22">
        <v>1077.4</v>
      </c>
      <c r="D16" s="8">
        <v>12</v>
      </c>
      <c r="E16" s="17">
        <v>99884.73</v>
      </c>
      <c r="F16" s="8">
        <v>14335</v>
      </c>
      <c r="G16" s="8"/>
      <c r="H16" s="30">
        <v>2001</v>
      </c>
      <c r="I16" s="8">
        <v>3651</v>
      </c>
      <c r="J16" s="12">
        <v>2432</v>
      </c>
      <c r="K16" s="12">
        <v>1083</v>
      </c>
      <c r="L16" s="12">
        <v>36182</v>
      </c>
      <c r="M16" s="8">
        <v>3841.74</v>
      </c>
      <c r="N16" s="33">
        <f t="shared" si="0"/>
        <v>59684</v>
      </c>
    </row>
    <row r="17" spans="1:14" ht="14.25">
      <c r="A17" s="15">
        <v>13</v>
      </c>
      <c r="B17" s="15" t="s">
        <v>72</v>
      </c>
      <c r="C17" s="15">
        <v>1069.1</v>
      </c>
      <c r="D17" s="28">
        <v>12</v>
      </c>
      <c r="E17" s="17">
        <v>93073.83</v>
      </c>
      <c r="F17" s="16">
        <v>13833</v>
      </c>
      <c r="G17" s="16"/>
      <c r="H17" s="16"/>
      <c r="I17" s="16">
        <v>3615</v>
      </c>
      <c r="J17" s="17">
        <v>2314</v>
      </c>
      <c r="K17" s="31">
        <v>2302</v>
      </c>
      <c r="L17" s="31">
        <v>35341</v>
      </c>
      <c r="M17" s="18">
        <v>9725.3</v>
      </c>
      <c r="N17" s="33">
        <f t="shared" si="0"/>
        <v>57405</v>
      </c>
    </row>
    <row r="18" spans="1:14" ht="14.25">
      <c r="A18" s="15">
        <v>14</v>
      </c>
      <c r="B18" s="8" t="s">
        <v>73</v>
      </c>
      <c r="C18" s="22">
        <v>1254.8</v>
      </c>
      <c r="D18" s="29">
        <v>12</v>
      </c>
      <c r="E18" s="17">
        <v>119938.6</v>
      </c>
      <c r="F18" s="8">
        <v>16351</v>
      </c>
      <c r="G18" s="8"/>
      <c r="H18" s="30">
        <v>62207</v>
      </c>
      <c r="I18" s="8">
        <v>4360</v>
      </c>
      <c r="J18" s="12">
        <v>3680</v>
      </c>
      <c r="K18" s="12">
        <v>1380</v>
      </c>
      <c r="L18" s="12">
        <v>41350</v>
      </c>
      <c r="M18" s="8">
        <v>4052.51</v>
      </c>
      <c r="N18" s="33">
        <f t="shared" si="0"/>
        <v>129328</v>
      </c>
    </row>
    <row r="19" spans="1:14" ht="14.25">
      <c r="A19" s="15">
        <v>15</v>
      </c>
      <c r="B19" s="15" t="s">
        <v>74</v>
      </c>
      <c r="C19" s="15">
        <v>1419.5</v>
      </c>
      <c r="D19" s="28">
        <v>12</v>
      </c>
      <c r="E19" s="17">
        <v>136433.7</v>
      </c>
      <c r="F19" s="16">
        <v>19823</v>
      </c>
      <c r="G19" s="16"/>
      <c r="H19" s="16">
        <v>61730</v>
      </c>
      <c r="I19" s="16">
        <v>4865</v>
      </c>
      <c r="J19" s="17">
        <v>3365</v>
      </c>
      <c r="K19" s="31">
        <v>2060</v>
      </c>
      <c r="L19" s="31">
        <v>19018</v>
      </c>
      <c r="M19" s="18">
        <v>78.5</v>
      </c>
      <c r="N19" s="33">
        <f t="shared" si="0"/>
        <v>110861</v>
      </c>
    </row>
    <row r="20" spans="1:14" ht="14.25">
      <c r="A20" s="15">
        <v>16</v>
      </c>
      <c r="B20" s="15" t="s">
        <v>75</v>
      </c>
      <c r="C20" s="22">
        <v>1001.9</v>
      </c>
      <c r="D20" s="29">
        <v>12</v>
      </c>
      <c r="E20" s="17">
        <v>93404.89</v>
      </c>
      <c r="F20" s="8">
        <v>9832</v>
      </c>
      <c r="G20" s="8"/>
      <c r="H20" s="30"/>
      <c r="I20" s="8">
        <v>5031</v>
      </c>
      <c r="J20" s="12">
        <v>3869</v>
      </c>
      <c r="K20" s="12">
        <v>506</v>
      </c>
      <c r="L20" s="12">
        <v>32781</v>
      </c>
      <c r="M20" s="8">
        <v>56449.31</v>
      </c>
      <c r="N20" s="33">
        <f t="shared" si="0"/>
        <v>52019</v>
      </c>
    </row>
    <row r="21" spans="1:14" ht="14.25">
      <c r="A21" s="15">
        <v>17</v>
      </c>
      <c r="B21" s="15" t="s">
        <v>76</v>
      </c>
      <c r="C21" s="15">
        <v>983.6</v>
      </c>
      <c r="D21" s="28">
        <v>12</v>
      </c>
      <c r="E21" s="17">
        <v>90005.54</v>
      </c>
      <c r="F21" s="16">
        <v>8253</v>
      </c>
      <c r="G21" s="16"/>
      <c r="H21" s="16">
        <v>8732</v>
      </c>
      <c r="I21" s="16">
        <v>2132</v>
      </c>
      <c r="J21" s="17">
        <v>3309</v>
      </c>
      <c r="K21" s="31">
        <v>985</v>
      </c>
      <c r="L21" s="31">
        <v>31603</v>
      </c>
      <c r="M21" s="18">
        <v>47004.69</v>
      </c>
      <c r="N21" s="33">
        <f t="shared" si="0"/>
        <v>55014</v>
      </c>
    </row>
    <row r="22" spans="1:14" ht="14.25">
      <c r="A22" s="15">
        <v>18</v>
      </c>
      <c r="B22" s="15" t="s">
        <v>77</v>
      </c>
      <c r="C22" s="15">
        <v>1010.7</v>
      </c>
      <c r="D22" s="28">
        <v>12</v>
      </c>
      <c r="E22" s="17">
        <v>102983.34</v>
      </c>
      <c r="F22" s="16">
        <v>9711</v>
      </c>
      <c r="G22" s="16"/>
      <c r="H22" s="16">
        <v>1439</v>
      </c>
      <c r="I22" s="16">
        <v>2265</v>
      </c>
      <c r="J22" s="17">
        <v>3841</v>
      </c>
      <c r="K22" s="31">
        <v>4597</v>
      </c>
      <c r="L22" s="31">
        <v>37060</v>
      </c>
      <c r="M22" s="18">
        <v>4228.84</v>
      </c>
      <c r="N22" s="33">
        <f t="shared" si="0"/>
        <v>58913</v>
      </c>
    </row>
    <row r="23" spans="1:14" ht="14.25">
      <c r="A23" s="15">
        <v>19</v>
      </c>
      <c r="B23" s="8" t="s">
        <v>78</v>
      </c>
      <c r="C23" s="15">
        <v>928.06</v>
      </c>
      <c r="D23" s="28">
        <v>12</v>
      </c>
      <c r="E23" s="17">
        <v>82359.39</v>
      </c>
      <c r="F23" s="16">
        <v>13113</v>
      </c>
      <c r="G23" s="16"/>
      <c r="H23" s="16"/>
      <c r="I23" s="16">
        <v>6981</v>
      </c>
      <c r="J23" s="17">
        <v>3895</v>
      </c>
      <c r="K23" s="31">
        <v>498</v>
      </c>
      <c r="L23" s="31">
        <v>35633</v>
      </c>
      <c r="M23" s="18">
        <v>19723.16</v>
      </c>
      <c r="N23" s="33">
        <f t="shared" si="0"/>
        <v>60120</v>
      </c>
    </row>
    <row r="24" spans="1:14" ht="14.25">
      <c r="A24" s="15">
        <v>20</v>
      </c>
      <c r="B24" s="15" t="s">
        <v>79</v>
      </c>
      <c r="C24" s="15">
        <v>1377.3</v>
      </c>
      <c r="D24" s="28">
        <v>12</v>
      </c>
      <c r="E24" s="17">
        <v>138248.48</v>
      </c>
      <c r="F24" s="16">
        <v>18533</v>
      </c>
      <c r="G24" s="16"/>
      <c r="H24" s="16"/>
      <c r="I24" s="16">
        <v>4803</v>
      </c>
      <c r="J24" s="17">
        <v>2983</v>
      </c>
      <c r="K24" s="31">
        <v>3100</v>
      </c>
      <c r="L24" s="31">
        <v>47203</v>
      </c>
      <c r="M24" s="18">
        <v>1855.89</v>
      </c>
      <c r="N24" s="33">
        <f t="shared" si="0"/>
        <v>76622</v>
      </c>
    </row>
    <row r="25" spans="1:14" ht="14.25">
      <c r="A25" s="15">
        <v>21</v>
      </c>
      <c r="B25" s="15" t="s">
        <v>80</v>
      </c>
      <c r="C25" s="15">
        <v>3113.1</v>
      </c>
      <c r="D25" s="28">
        <v>12</v>
      </c>
      <c r="E25" s="17">
        <v>283198.15</v>
      </c>
      <c r="F25" s="16">
        <v>41032</v>
      </c>
      <c r="G25" s="16"/>
      <c r="H25" s="16">
        <v>119255</v>
      </c>
      <c r="I25" s="16">
        <v>10583</v>
      </c>
      <c r="J25" s="17">
        <v>6533</v>
      </c>
      <c r="K25" s="31">
        <v>35613</v>
      </c>
      <c r="L25" s="31">
        <v>54321</v>
      </c>
      <c r="M25" s="18">
        <v>76813.41</v>
      </c>
      <c r="N25" s="33">
        <f t="shared" si="0"/>
        <v>267337</v>
      </c>
    </row>
    <row r="26" spans="1:14" ht="14.25">
      <c r="A26" s="15">
        <v>22</v>
      </c>
      <c r="B26" s="15" t="s">
        <v>82</v>
      </c>
      <c r="C26" s="15">
        <v>1892.7</v>
      </c>
      <c r="D26" s="28">
        <v>12</v>
      </c>
      <c r="E26" s="17">
        <v>182053.74</v>
      </c>
      <c r="F26" s="16">
        <v>38661</v>
      </c>
      <c r="G26" s="16"/>
      <c r="H26" s="16">
        <v>3721</v>
      </c>
      <c r="I26" s="16">
        <v>3286</v>
      </c>
      <c r="J26" s="17">
        <v>1385</v>
      </c>
      <c r="K26" s="31">
        <v>8365</v>
      </c>
      <c r="L26" s="31">
        <v>29832</v>
      </c>
      <c r="M26" s="18">
        <v>284</v>
      </c>
      <c r="N26" s="33">
        <f t="shared" si="0"/>
        <v>85250</v>
      </c>
    </row>
    <row r="27" spans="1:14" ht="14.25">
      <c r="A27" s="15">
        <v>23</v>
      </c>
      <c r="B27" s="15" t="s">
        <v>81</v>
      </c>
      <c r="C27" s="15">
        <v>3789.2</v>
      </c>
      <c r="D27" s="28">
        <v>12</v>
      </c>
      <c r="E27" s="17">
        <v>347581.88</v>
      </c>
      <c r="F27" s="16">
        <v>48353</v>
      </c>
      <c r="G27" s="16"/>
      <c r="H27" s="16">
        <v>127945</v>
      </c>
      <c r="I27" s="16">
        <v>7965</v>
      </c>
      <c r="J27" s="17">
        <v>4865</v>
      </c>
      <c r="K27" s="31">
        <v>3689</v>
      </c>
      <c r="L27" s="31">
        <v>106653</v>
      </c>
      <c r="M27" s="18">
        <v>12663.44</v>
      </c>
      <c r="N27" s="33">
        <f t="shared" si="0"/>
        <v>299470</v>
      </c>
    </row>
    <row r="28" spans="1:14" ht="14.25">
      <c r="A28" s="15">
        <v>24</v>
      </c>
      <c r="B28" s="15" t="s">
        <v>83</v>
      </c>
      <c r="C28" s="15">
        <v>1434.6</v>
      </c>
      <c r="D28" s="28">
        <v>12</v>
      </c>
      <c r="E28" s="17">
        <v>136649.53</v>
      </c>
      <c r="F28" s="16">
        <v>18566</v>
      </c>
      <c r="G28" s="16"/>
      <c r="H28" s="16">
        <v>16337</v>
      </c>
      <c r="I28" s="16">
        <v>3553</v>
      </c>
      <c r="J28" s="17">
        <v>3753</v>
      </c>
      <c r="K28" s="31">
        <v>2031</v>
      </c>
      <c r="L28" s="31">
        <v>49531</v>
      </c>
      <c r="M28" s="18">
        <v>3709.85</v>
      </c>
      <c r="N28" s="33">
        <f t="shared" si="0"/>
        <v>93771</v>
      </c>
    </row>
    <row r="29" spans="1:14" ht="14.25">
      <c r="A29" s="15">
        <v>25</v>
      </c>
      <c r="B29" s="15" t="s">
        <v>84</v>
      </c>
      <c r="C29" s="15">
        <v>1810.1</v>
      </c>
      <c r="D29" s="28">
        <v>12</v>
      </c>
      <c r="E29" s="17">
        <v>179250.51</v>
      </c>
      <c r="F29" s="16">
        <v>24861</v>
      </c>
      <c r="G29" s="16"/>
      <c r="H29" s="16">
        <v>74322</v>
      </c>
      <c r="I29" s="16">
        <v>8653</v>
      </c>
      <c r="J29" s="17">
        <v>3631</v>
      </c>
      <c r="K29" s="31">
        <v>6985</v>
      </c>
      <c r="L29" s="31">
        <v>16853</v>
      </c>
      <c r="M29" s="18">
        <v>7419.3</v>
      </c>
      <c r="N29" s="33">
        <f t="shared" si="0"/>
        <v>135305</v>
      </c>
    </row>
    <row r="30" spans="1:14" ht="14.25">
      <c r="A30" s="15">
        <v>26</v>
      </c>
      <c r="B30" s="15" t="s">
        <v>85</v>
      </c>
      <c r="C30" s="15">
        <v>3061.2</v>
      </c>
      <c r="D30" s="28">
        <v>12</v>
      </c>
      <c r="E30" s="17">
        <v>295040.72</v>
      </c>
      <c r="F30" s="16">
        <v>38965</v>
      </c>
      <c r="G30" s="16"/>
      <c r="H30" s="16">
        <v>8001</v>
      </c>
      <c r="I30" s="16">
        <v>4065</v>
      </c>
      <c r="J30" s="17">
        <v>3671</v>
      </c>
      <c r="K30" s="31">
        <v>7613</v>
      </c>
      <c r="L30" s="31">
        <v>24568</v>
      </c>
      <c r="M30" s="18">
        <v>123432.61</v>
      </c>
      <c r="N30" s="33">
        <f t="shared" si="0"/>
        <v>86883</v>
      </c>
    </row>
    <row r="31" spans="1:14" ht="14.25">
      <c r="A31" s="15">
        <v>27</v>
      </c>
      <c r="B31" s="15" t="s">
        <v>86</v>
      </c>
      <c r="C31" s="15">
        <v>3070.5</v>
      </c>
      <c r="D31" s="28">
        <v>12</v>
      </c>
      <c r="E31" s="17">
        <v>284799.64</v>
      </c>
      <c r="F31" s="16">
        <v>41053</v>
      </c>
      <c r="G31" s="16"/>
      <c r="H31" s="16">
        <v>182915</v>
      </c>
      <c r="I31" s="16">
        <v>8967</v>
      </c>
      <c r="J31" s="17">
        <v>8971</v>
      </c>
      <c r="K31" s="31">
        <v>3876</v>
      </c>
      <c r="L31" s="31">
        <v>27868</v>
      </c>
      <c r="M31" s="18">
        <v>31029.75</v>
      </c>
      <c r="N31" s="33">
        <f t="shared" si="0"/>
        <v>273650</v>
      </c>
    </row>
    <row r="32" spans="1:14" ht="14.25">
      <c r="A32" s="15">
        <v>28</v>
      </c>
      <c r="B32" s="15" t="s">
        <v>87</v>
      </c>
      <c r="C32" s="15">
        <v>1039.7</v>
      </c>
      <c r="D32" s="28">
        <v>12</v>
      </c>
      <c r="E32" s="17">
        <v>97991.01</v>
      </c>
      <c r="F32" s="16">
        <v>13256</v>
      </c>
      <c r="G32" s="16"/>
      <c r="H32" s="16"/>
      <c r="I32" s="16">
        <v>3965</v>
      </c>
      <c r="J32" s="17">
        <v>3661</v>
      </c>
      <c r="K32" s="31">
        <v>399</v>
      </c>
      <c r="L32" s="31">
        <v>33981</v>
      </c>
      <c r="M32" s="18">
        <v>2243.84</v>
      </c>
      <c r="N32" s="33">
        <f t="shared" si="0"/>
        <v>55262</v>
      </c>
    </row>
    <row r="33" spans="1:14" ht="14.25">
      <c r="A33" s="15">
        <v>29</v>
      </c>
      <c r="B33" s="15" t="s">
        <v>88</v>
      </c>
      <c r="C33" s="15">
        <v>1327.3</v>
      </c>
      <c r="D33" s="28">
        <v>12</v>
      </c>
      <c r="E33" s="17">
        <v>131984.1</v>
      </c>
      <c r="F33" s="16">
        <v>17983</v>
      </c>
      <c r="G33" s="16"/>
      <c r="H33" s="16"/>
      <c r="I33" s="16">
        <v>3685</v>
      </c>
      <c r="J33" s="17">
        <v>2081</v>
      </c>
      <c r="K33" s="31">
        <v>1348</v>
      </c>
      <c r="L33" s="31">
        <v>466310</v>
      </c>
      <c r="M33" s="18">
        <v>10799.3</v>
      </c>
      <c r="N33" s="33">
        <f t="shared" si="0"/>
        <v>491407</v>
      </c>
    </row>
    <row r="34" spans="1:14" ht="14.25">
      <c r="A34" s="15">
        <v>30</v>
      </c>
      <c r="B34" s="15" t="s">
        <v>89</v>
      </c>
      <c r="C34" s="15">
        <v>1029.2</v>
      </c>
      <c r="D34" s="28">
        <v>12</v>
      </c>
      <c r="E34" s="17">
        <v>98510.02</v>
      </c>
      <c r="F34" s="16">
        <v>13963</v>
      </c>
      <c r="G34" s="16"/>
      <c r="H34" s="16">
        <v>85452</v>
      </c>
      <c r="I34" s="16">
        <v>8653</v>
      </c>
      <c r="J34" s="17">
        <v>3653</v>
      </c>
      <c r="K34" s="31">
        <v>36286</v>
      </c>
      <c r="L34" s="31">
        <v>36782</v>
      </c>
      <c r="M34" s="18">
        <v>57670.02</v>
      </c>
      <c r="N34" s="33">
        <f t="shared" si="0"/>
        <v>184789</v>
      </c>
    </row>
    <row r="35" spans="1:14" ht="14.25">
      <c r="A35" s="15">
        <v>31</v>
      </c>
      <c r="B35" s="15" t="s">
        <v>90</v>
      </c>
      <c r="C35" s="15">
        <v>1933.2</v>
      </c>
      <c r="D35" s="28">
        <v>12</v>
      </c>
      <c r="E35" s="17">
        <v>188536.67</v>
      </c>
      <c r="F35" s="16">
        <v>25199</v>
      </c>
      <c r="G35" s="16"/>
      <c r="H35" s="16">
        <v>101159</v>
      </c>
      <c r="I35" s="16">
        <v>7863</v>
      </c>
      <c r="J35" s="17">
        <v>2652</v>
      </c>
      <c r="K35" s="31">
        <v>39494</v>
      </c>
      <c r="L35" s="31">
        <v>67356</v>
      </c>
      <c r="M35" s="18">
        <v>1366.55</v>
      </c>
      <c r="N35" s="33">
        <f t="shared" si="0"/>
        <v>243723</v>
      </c>
    </row>
    <row r="36" spans="1:14" ht="14.25">
      <c r="A36" s="15">
        <v>32</v>
      </c>
      <c r="B36" s="15" t="s">
        <v>91</v>
      </c>
      <c r="C36" s="15">
        <v>1372.8</v>
      </c>
      <c r="D36" s="28">
        <v>12</v>
      </c>
      <c r="E36" s="17">
        <v>125395.16</v>
      </c>
      <c r="F36" s="16">
        <v>17663</v>
      </c>
      <c r="G36" s="16"/>
      <c r="H36" s="16">
        <v>102793</v>
      </c>
      <c r="I36" s="16">
        <v>6533</v>
      </c>
      <c r="J36" s="17">
        <v>4321</v>
      </c>
      <c r="K36" s="31">
        <v>36072</v>
      </c>
      <c r="L36" s="31">
        <v>45568</v>
      </c>
      <c r="M36" s="18">
        <v>23949.15</v>
      </c>
      <c r="N36" s="33">
        <f t="shared" si="0"/>
        <v>212950</v>
      </c>
    </row>
    <row r="37" spans="1:14" ht="14.25">
      <c r="A37" s="15">
        <v>33</v>
      </c>
      <c r="B37" s="15" t="s">
        <v>92</v>
      </c>
      <c r="C37" s="15">
        <v>1903.3</v>
      </c>
      <c r="D37" s="28">
        <v>12</v>
      </c>
      <c r="E37" s="17">
        <v>179111.24</v>
      </c>
      <c r="F37" s="16">
        <v>24566</v>
      </c>
      <c r="G37" s="16"/>
      <c r="H37" s="16">
        <v>86841</v>
      </c>
      <c r="I37" s="16">
        <v>6533</v>
      </c>
      <c r="J37" s="17">
        <v>3523</v>
      </c>
      <c r="K37" s="31">
        <v>1876</v>
      </c>
      <c r="L37" s="31">
        <v>64701</v>
      </c>
      <c r="M37" s="18">
        <v>1457.86</v>
      </c>
      <c r="N37" s="33">
        <f t="shared" si="0"/>
        <v>188040</v>
      </c>
    </row>
    <row r="38" spans="1:14" ht="14.25">
      <c r="A38" s="15">
        <v>34</v>
      </c>
      <c r="B38" s="15" t="s">
        <v>111</v>
      </c>
      <c r="C38" s="15">
        <v>1212.5</v>
      </c>
      <c r="D38" s="28">
        <v>12</v>
      </c>
      <c r="E38" s="17">
        <v>73650.01</v>
      </c>
      <c r="F38" s="16">
        <v>14756</v>
      </c>
      <c r="G38" s="16"/>
      <c r="H38" s="16"/>
      <c r="I38" s="16">
        <v>3963</v>
      </c>
      <c r="J38" s="17">
        <v>3589</v>
      </c>
      <c r="K38" s="31"/>
      <c r="L38" s="31">
        <v>39563</v>
      </c>
      <c r="M38" s="18">
        <v>85520.86</v>
      </c>
      <c r="N38" s="33">
        <f t="shared" si="0"/>
        <v>61871</v>
      </c>
    </row>
    <row r="39" spans="1:14" ht="14.25">
      <c r="A39" s="15">
        <v>35</v>
      </c>
      <c r="B39" s="15" t="s">
        <v>93</v>
      </c>
      <c r="C39" s="15">
        <v>1888.4</v>
      </c>
      <c r="D39" s="28">
        <v>12</v>
      </c>
      <c r="E39" s="17">
        <v>100670.78</v>
      </c>
      <c r="F39" s="16">
        <v>28678</v>
      </c>
      <c r="G39" s="16"/>
      <c r="H39" s="16">
        <v>191345</v>
      </c>
      <c r="I39" s="16">
        <v>9783</v>
      </c>
      <c r="J39" s="17">
        <v>4583</v>
      </c>
      <c r="K39" s="31">
        <v>3987</v>
      </c>
      <c r="L39" s="31">
        <v>65630</v>
      </c>
      <c r="M39" s="18">
        <v>199692</v>
      </c>
      <c r="N39" s="33">
        <f t="shared" si="0"/>
        <v>304006</v>
      </c>
    </row>
    <row r="40" spans="1:14" ht="14.25">
      <c r="A40" s="15">
        <v>36</v>
      </c>
      <c r="B40" s="15" t="s">
        <v>94</v>
      </c>
      <c r="C40" s="15">
        <v>1551.6</v>
      </c>
      <c r="D40" s="28">
        <v>12</v>
      </c>
      <c r="E40" s="17">
        <v>147034.07</v>
      </c>
      <c r="F40" s="16">
        <v>19985</v>
      </c>
      <c r="G40" s="16"/>
      <c r="H40" s="16"/>
      <c r="I40" s="16">
        <v>8981</v>
      </c>
      <c r="J40" s="17">
        <v>3196</v>
      </c>
      <c r="K40" s="31">
        <v>1613</v>
      </c>
      <c r="L40" s="31">
        <v>12887</v>
      </c>
      <c r="M40" s="18">
        <v>4838.86</v>
      </c>
      <c r="N40" s="33">
        <f t="shared" si="0"/>
        <v>46662</v>
      </c>
    </row>
    <row r="41" spans="1:14" ht="14.25">
      <c r="A41" s="15">
        <v>37</v>
      </c>
      <c r="B41" s="15" t="s">
        <v>95</v>
      </c>
      <c r="C41" s="15">
        <v>1911.4</v>
      </c>
      <c r="D41" s="28">
        <v>12</v>
      </c>
      <c r="E41" s="17">
        <v>182618.96</v>
      </c>
      <c r="F41" s="16">
        <v>24865</v>
      </c>
      <c r="G41" s="16"/>
      <c r="H41" s="16">
        <v>2360</v>
      </c>
      <c r="I41" s="16">
        <v>9753</v>
      </c>
      <c r="J41" s="17">
        <v>4397</v>
      </c>
      <c r="K41" s="31">
        <v>1687</v>
      </c>
      <c r="L41" s="31">
        <v>63277</v>
      </c>
      <c r="M41" s="18">
        <v>90874.43</v>
      </c>
      <c r="N41" s="33">
        <f t="shared" si="0"/>
        <v>106339</v>
      </c>
    </row>
    <row r="42" spans="1:14" ht="14.25">
      <c r="A42" s="15">
        <v>38</v>
      </c>
      <c r="B42" s="15" t="s">
        <v>96</v>
      </c>
      <c r="C42" s="15">
        <v>611.9</v>
      </c>
      <c r="D42" s="28">
        <v>12</v>
      </c>
      <c r="E42" s="17">
        <v>43286.21</v>
      </c>
      <c r="F42" s="16">
        <v>5698</v>
      </c>
      <c r="G42" s="16"/>
      <c r="H42" s="16">
        <v>20863</v>
      </c>
      <c r="I42" s="16">
        <v>3985</v>
      </c>
      <c r="J42" s="17">
        <v>3689</v>
      </c>
      <c r="K42" s="31">
        <v>366</v>
      </c>
      <c r="L42" s="31">
        <v>5984</v>
      </c>
      <c r="M42" s="18">
        <v>127731.65</v>
      </c>
      <c r="N42" s="33">
        <f t="shared" si="0"/>
        <v>40585</v>
      </c>
    </row>
    <row r="43" spans="1:14" ht="14.25">
      <c r="A43" s="15">
        <v>39</v>
      </c>
      <c r="B43" s="15" t="s">
        <v>97</v>
      </c>
      <c r="C43" s="15">
        <v>533.8</v>
      </c>
      <c r="D43" s="28">
        <v>12</v>
      </c>
      <c r="E43" s="17">
        <v>28625.33</v>
      </c>
      <c r="F43" s="16">
        <v>4831</v>
      </c>
      <c r="G43" s="16"/>
      <c r="H43" s="16">
        <v>26604</v>
      </c>
      <c r="I43" s="16">
        <v>2121</v>
      </c>
      <c r="J43" s="17">
        <v>1198</v>
      </c>
      <c r="K43" s="31">
        <v>633</v>
      </c>
      <c r="L43" s="31">
        <v>10832</v>
      </c>
      <c r="M43" s="18">
        <v>14395.77</v>
      </c>
      <c r="N43" s="33">
        <f t="shared" si="0"/>
        <v>46219</v>
      </c>
    </row>
    <row r="44" spans="1:13" ht="14.25">
      <c r="A44" s="15"/>
      <c r="B44" s="15"/>
      <c r="C44" s="15"/>
      <c r="D44" s="16"/>
      <c r="E44" s="16"/>
      <c r="F44" s="16"/>
      <c r="G44" s="16"/>
      <c r="H44" s="16"/>
      <c r="I44" s="16"/>
      <c r="J44" s="17"/>
      <c r="K44" s="15"/>
      <c r="L44" s="15"/>
      <c r="M44" s="18"/>
    </row>
    <row r="45" spans="1:14" ht="14.25">
      <c r="A45" s="15"/>
      <c r="B45" s="19"/>
      <c r="C45" s="19">
        <f>SUM(C5:C44)</f>
        <v>64779.56</v>
      </c>
      <c r="D45" s="16">
        <f>SUM(D4:D44)</f>
        <v>470</v>
      </c>
      <c r="E45" s="16">
        <f>SUM(E5:E43)</f>
        <v>5836692.119999999</v>
      </c>
      <c r="F45" s="16">
        <f>SUM(F5:F43)</f>
        <v>831766</v>
      </c>
      <c r="G45" s="16">
        <f>SUM(G5:G15)</f>
        <v>0</v>
      </c>
      <c r="H45" s="16">
        <f>SUM(H5:H43)</f>
        <v>1737488</v>
      </c>
      <c r="I45" s="16">
        <f>SUM(I5:I43)</f>
        <v>291996</v>
      </c>
      <c r="J45" s="17">
        <f>SUM(J5:J43)</f>
        <v>139852</v>
      </c>
      <c r="K45" s="31">
        <f>SUM(K5:K44)</f>
        <v>227861</v>
      </c>
      <c r="L45" s="31">
        <f>SUM(L5:L43)</f>
        <v>2061692</v>
      </c>
      <c r="M45" s="18">
        <f>SUM(M5:M43)</f>
        <v>1553988.6300000001</v>
      </c>
      <c r="N45" s="32">
        <f>H45+I45+J45+K45+L45</f>
        <v>4458889</v>
      </c>
    </row>
    <row r="49" spans="1:10" ht="15">
      <c r="A49" s="21"/>
      <c r="B49" s="21"/>
      <c r="C49" s="21"/>
      <c r="D49" s="20"/>
      <c r="E49" s="20"/>
      <c r="F49" s="97"/>
      <c r="G49" s="97"/>
      <c r="H49" s="97"/>
      <c r="I49" s="97"/>
      <c r="J49" s="20"/>
    </row>
    <row r="50" spans="6:9" ht="12.75">
      <c r="F50" s="93" t="s">
        <v>58</v>
      </c>
      <c r="G50" s="93"/>
      <c r="H50" s="93"/>
      <c r="I50" s="93"/>
    </row>
  </sheetData>
  <sheetProtection/>
  <mergeCells count="5">
    <mergeCell ref="F50:I50"/>
    <mergeCell ref="A2:A4"/>
    <mergeCell ref="M2:M3"/>
    <mergeCell ref="F49:I49"/>
    <mergeCell ref="H2:K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11" sqref="G11"/>
    </sheetView>
  </sheetViews>
  <sheetFormatPr defaultColWidth="9.00390625" defaultRowHeight="12.75"/>
  <cols>
    <col min="2" max="2" width="32.125" style="0" customWidth="1"/>
    <col min="3" max="3" width="14.625" style="0" customWidth="1"/>
    <col min="4" max="4" width="14.125" style="0" customWidth="1"/>
    <col min="5" max="5" width="12.625" style="0" customWidth="1"/>
    <col min="6" max="6" width="12.375" style="0" customWidth="1"/>
    <col min="7" max="7" width="13.375" style="0" customWidth="1"/>
    <col min="8" max="8" width="17.25390625" style="0" customWidth="1"/>
  </cols>
  <sheetData>
    <row r="1" spans="1:8" ht="12.75">
      <c r="A1" s="101" t="s">
        <v>19</v>
      </c>
      <c r="B1" s="101"/>
      <c r="C1" s="101"/>
      <c r="D1" s="101"/>
      <c r="E1" s="101"/>
      <c r="F1" s="101"/>
      <c r="G1" s="101"/>
      <c r="H1" s="101"/>
    </row>
    <row r="2" spans="1:8" ht="60.75" customHeight="1">
      <c r="A2" s="102" t="s">
        <v>6</v>
      </c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</row>
    <row r="3" spans="1:8" ht="12.75">
      <c r="A3" s="102"/>
      <c r="B3" s="4" t="s">
        <v>0</v>
      </c>
      <c r="C3" s="4" t="s">
        <v>14</v>
      </c>
      <c r="D3" s="4" t="s">
        <v>15</v>
      </c>
      <c r="E3" s="4" t="s">
        <v>15</v>
      </c>
      <c r="F3" s="4" t="s">
        <v>3</v>
      </c>
      <c r="G3" s="4" t="s">
        <v>4</v>
      </c>
      <c r="H3" s="2"/>
    </row>
    <row r="4" spans="1:8" ht="12.75">
      <c r="A4" s="102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</row>
    <row r="5" spans="1:8" ht="12.75">
      <c r="A5" s="8" t="s">
        <v>16</v>
      </c>
      <c r="B5" s="8" t="s">
        <v>37</v>
      </c>
      <c r="C5" s="9">
        <v>33074</v>
      </c>
      <c r="D5" s="2">
        <v>29.6</v>
      </c>
      <c r="E5" s="2">
        <v>19.1</v>
      </c>
      <c r="F5" s="2">
        <v>1</v>
      </c>
      <c r="G5" s="2"/>
      <c r="H5" s="2">
        <f>D5+E5+F5</f>
        <v>49.7</v>
      </c>
    </row>
    <row r="6" spans="1:8" ht="12.75">
      <c r="A6" s="8" t="s">
        <v>17</v>
      </c>
      <c r="B6" s="8" t="s">
        <v>38</v>
      </c>
      <c r="C6" s="9">
        <v>33074</v>
      </c>
      <c r="D6" s="2">
        <v>41.4</v>
      </c>
      <c r="E6" s="2">
        <v>22.3</v>
      </c>
      <c r="F6" s="2">
        <v>2</v>
      </c>
      <c r="G6" s="2"/>
      <c r="H6" s="2">
        <f>D6+E6+F6</f>
        <v>65.7</v>
      </c>
    </row>
    <row r="7" spans="1:8" ht="33.75">
      <c r="A7" s="8"/>
      <c r="B7" s="10" t="s">
        <v>18</v>
      </c>
      <c r="C7" s="8"/>
      <c r="D7" s="2">
        <f>D5+D6</f>
        <v>71</v>
      </c>
      <c r="E7" s="2">
        <f>E5+E6</f>
        <v>41.400000000000006</v>
      </c>
      <c r="F7" s="2">
        <f>F5+F6</f>
        <v>3</v>
      </c>
      <c r="G7" s="2"/>
      <c r="H7" s="2">
        <f>H5+H6</f>
        <v>115.4</v>
      </c>
    </row>
    <row r="10" spans="1:6" ht="12.75">
      <c r="A10" s="103" t="s">
        <v>56</v>
      </c>
      <c r="B10" s="103"/>
      <c r="C10" s="104"/>
      <c r="D10" s="104"/>
      <c r="E10" s="104"/>
      <c r="F10" t="s">
        <v>57</v>
      </c>
    </row>
    <row r="11" spans="3:5" ht="12.75">
      <c r="C11" s="93" t="s">
        <v>58</v>
      </c>
      <c r="D11" s="93"/>
      <c r="E11" s="93"/>
    </row>
  </sheetData>
  <sheetProtection/>
  <mergeCells count="5">
    <mergeCell ref="C11:E11"/>
    <mergeCell ref="A1:H1"/>
    <mergeCell ref="A2:A4"/>
    <mergeCell ref="A10:B10"/>
    <mergeCell ref="C10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G7" sqref="G7"/>
    </sheetView>
  </sheetViews>
  <sheetFormatPr defaultColWidth="9.00390625" defaultRowHeight="12.75"/>
  <cols>
    <col min="1" max="1" width="5.875" style="0" customWidth="1"/>
    <col min="2" max="2" width="21.00390625" style="0" customWidth="1"/>
    <col min="3" max="3" width="7.75390625" style="0" customWidth="1"/>
    <col min="4" max="4" width="9.375" style="0" customWidth="1"/>
    <col min="5" max="5" width="6.375" style="0" customWidth="1"/>
    <col min="6" max="6" width="6.625" style="0" customWidth="1"/>
    <col min="7" max="7" width="7.125" style="0" customWidth="1"/>
    <col min="8" max="8" width="6.75390625" style="0" customWidth="1"/>
    <col min="9" max="9" width="7.375" style="0" customWidth="1"/>
    <col min="10" max="10" width="7.125" style="0" customWidth="1"/>
    <col min="11" max="11" width="7.75390625" style="0" customWidth="1"/>
    <col min="12" max="12" width="7.125" style="0" customWidth="1"/>
    <col min="13" max="15" width="10.125" style="0" customWidth="1"/>
  </cols>
  <sheetData>
    <row r="1" spans="1:15" s="5" customFormat="1" ht="24.75" customHeight="1">
      <c r="A1" s="107" t="s">
        <v>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5" customFormat="1" ht="12.75" customHeight="1">
      <c r="A2" s="105" t="s">
        <v>6</v>
      </c>
      <c r="B2" s="105" t="s">
        <v>21</v>
      </c>
      <c r="C2" s="106" t="s">
        <v>22</v>
      </c>
      <c r="D2" s="106"/>
      <c r="E2" s="106"/>
      <c r="F2" s="106"/>
      <c r="G2" s="106"/>
      <c r="H2" s="106"/>
      <c r="I2" s="106"/>
      <c r="J2" s="106"/>
      <c r="K2" s="106"/>
      <c r="L2" s="106"/>
      <c r="M2" s="105" t="s">
        <v>30</v>
      </c>
      <c r="N2" s="105" t="s">
        <v>31</v>
      </c>
      <c r="O2" s="105" t="s">
        <v>32</v>
      </c>
    </row>
    <row r="3" spans="1:15" s="5" customFormat="1" ht="15.75" customHeight="1">
      <c r="A3" s="105"/>
      <c r="B3" s="106"/>
      <c r="C3" s="105" t="s">
        <v>24</v>
      </c>
      <c r="D3" s="106" t="s">
        <v>23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</row>
    <row r="4" spans="1:15" s="5" customFormat="1" ht="48" customHeight="1">
      <c r="A4" s="105"/>
      <c r="B4" s="106"/>
      <c r="C4" s="106"/>
      <c r="D4" s="6" t="s">
        <v>25</v>
      </c>
      <c r="E4" s="106" t="s">
        <v>26</v>
      </c>
      <c r="F4" s="106"/>
      <c r="G4" s="105" t="s">
        <v>27</v>
      </c>
      <c r="H4" s="106"/>
      <c r="I4" s="105" t="s">
        <v>28</v>
      </c>
      <c r="J4" s="106"/>
      <c r="K4" s="106" t="s">
        <v>29</v>
      </c>
      <c r="L4" s="106"/>
      <c r="M4" s="106"/>
      <c r="N4" s="106"/>
      <c r="O4" s="106"/>
    </row>
    <row r="5" spans="1:15" s="5" customFormat="1" ht="12" customHeight="1">
      <c r="A5" s="105"/>
      <c r="B5" s="7" t="s">
        <v>0</v>
      </c>
      <c r="C5" s="7" t="s">
        <v>33</v>
      </c>
      <c r="D5" s="7" t="s">
        <v>33</v>
      </c>
      <c r="E5" s="7" t="s">
        <v>2</v>
      </c>
      <c r="F5" s="7" t="s">
        <v>33</v>
      </c>
      <c r="G5" s="7" t="s">
        <v>36</v>
      </c>
      <c r="H5" s="7" t="s">
        <v>33</v>
      </c>
      <c r="I5" s="7" t="s">
        <v>2</v>
      </c>
      <c r="J5" s="7" t="s">
        <v>33</v>
      </c>
      <c r="K5" s="7" t="s">
        <v>2</v>
      </c>
      <c r="L5" s="7" t="s">
        <v>33</v>
      </c>
      <c r="M5" s="7" t="s">
        <v>34</v>
      </c>
      <c r="N5" s="7" t="s">
        <v>34</v>
      </c>
      <c r="O5" s="106"/>
    </row>
    <row r="6" spans="1:15" ht="12.75">
      <c r="A6" s="105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</row>
    <row r="7" spans="1:15" ht="12.75">
      <c r="A7" s="4">
        <v>1</v>
      </c>
      <c r="B7" s="8" t="s">
        <v>39</v>
      </c>
      <c r="C7" s="12">
        <f aca="true" t="shared" si="0" ref="C7:C18">D7+F7+L7</f>
        <v>1106</v>
      </c>
      <c r="D7" s="12">
        <v>552.5</v>
      </c>
      <c r="E7" s="8">
        <v>650</v>
      </c>
      <c r="F7" s="8">
        <v>462.9</v>
      </c>
      <c r="G7" s="8" t="s">
        <v>55</v>
      </c>
      <c r="H7" s="8" t="s">
        <v>55</v>
      </c>
      <c r="I7" s="8" t="s">
        <v>55</v>
      </c>
      <c r="J7" s="8" t="s">
        <v>55</v>
      </c>
      <c r="K7" s="8">
        <v>608</v>
      </c>
      <c r="L7" s="8">
        <v>90.6</v>
      </c>
      <c r="M7" s="14">
        <v>1.499</v>
      </c>
      <c r="N7" s="8">
        <v>1.641</v>
      </c>
      <c r="O7" s="8">
        <f aca="true" t="shared" si="1" ref="O7:O18">SUM(C7:N7)</f>
        <v>3473.14</v>
      </c>
    </row>
    <row r="8" spans="1:15" ht="12.75">
      <c r="A8" s="4">
        <v>2</v>
      </c>
      <c r="B8" s="8" t="s">
        <v>46</v>
      </c>
      <c r="C8" s="12">
        <f t="shared" si="0"/>
        <v>879</v>
      </c>
      <c r="D8" s="13">
        <v>417</v>
      </c>
      <c r="E8" s="8">
        <v>520</v>
      </c>
      <c r="F8" s="8">
        <v>387.2</v>
      </c>
      <c r="G8" s="8" t="s">
        <v>55</v>
      </c>
      <c r="H8" s="8" t="s">
        <v>55</v>
      </c>
      <c r="I8" s="8" t="s">
        <v>55</v>
      </c>
      <c r="J8" s="8" t="s">
        <v>55</v>
      </c>
      <c r="K8" s="8">
        <v>549</v>
      </c>
      <c r="L8" s="8">
        <v>74.8</v>
      </c>
      <c r="M8" s="14">
        <v>1.5</v>
      </c>
      <c r="N8" s="8">
        <v>1.641</v>
      </c>
      <c r="O8" s="8">
        <f t="shared" si="1"/>
        <v>2830.141</v>
      </c>
    </row>
    <row r="9" spans="1:15" ht="12.75">
      <c r="A9" s="4">
        <v>3</v>
      </c>
      <c r="B9" s="8" t="s">
        <v>44</v>
      </c>
      <c r="C9" s="12">
        <f t="shared" si="0"/>
        <v>448</v>
      </c>
      <c r="D9" s="12">
        <v>162.5</v>
      </c>
      <c r="E9" s="8">
        <v>300</v>
      </c>
      <c r="F9" s="8">
        <v>236.1</v>
      </c>
      <c r="G9" s="8" t="s">
        <v>55</v>
      </c>
      <c r="H9" s="8" t="s">
        <v>55</v>
      </c>
      <c r="I9" s="8" t="s">
        <v>55</v>
      </c>
      <c r="J9" s="8" t="s">
        <v>55</v>
      </c>
      <c r="K9" s="8">
        <v>362</v>
      </c>
      <c r="L9" s="8">
        <v>49.4</v>
      </c>
      <c r="M9" s="14">
        <v>1.499</v>
      </c>
      <c r="N9" s="8">
        <v>1.641</v>
      </c>
      <c r="O9" s="8">
        <f t="shared" si="1"/>
        <v>1561.14</v>
      </c>
    </row>
    <row r="10" spans="1:15" ht="12.75">
      <c r="A10" s="4">
        <v>4</v>
      </c>
      <c r="B10" s="8" t="s">
        <v>45</v>
      </c>
      <c r="C10" s="12">
        <f t="shared" si="0"/>
        <v>449</v>
      </c>
      <c r="D10" s="12">
        <v>164.8</v>
      </c>
      <c r="E10" s="8">
        <v>300</v>
      </c>
      <c r="F10" s="8">
        <v>236.1</v>
      </c>
      <c r="G10" s="8" t="s">
        <v>55</v>
      </c>
      <c r="H10" s="8" t="s">
        <v>55</v>
      </c>
      <c r="I10" s="8" t="s">
        <v>55</v>
      </c>
      <c r="J10" s="8" t="s">
        <v>55</v>
      </c>
      <c r="K10" s="8">
        <v>362</v>
      </c>
      <c r="L10" s="8">
        <v>48.1</v>
      </c>
      <c r="M10" s="14">
        <v>1.499</v>
      </c>
      <c r="N10" s="8">
        <v>1.641</v>
      </c>
      <c r="O10" s="8">
        <f t="shared" si="1"/>
        <v>1563.1399999999999</v>
      </c>
    </row>
    <row r="11" spans="1:15" ht="12.75">
      <c r="A11" s="4">
        <v>5</v>
      </c>
      <c r="B11" s="8" t="s">
        <v>40</v>
      </c>
      <c r="C11" s="12">
        <f t="shared" si="0"/>
        <v>1050</v>
      </c>
      <c r="D11" s="12">
        <v>404.2</v>
      </c>
      <c r="E11" s="8">
        <v>1020</v>
      </c>
      <c r="F11" s="8">
        <v>99.6</v>
      </c>
      <c r="G11" s="8" t="s">
        <v>55</v>
      </c>
      <c r="H11" s="8" t="s">
        <v>55</v>
      </c>
      <c r="I11" s="8" t="s">
        <v>55</v>
      </c>
      <c r="J11" s="8" t="s">
        <v>55</v>
      </c>
      <c r="K11" s="8">
        <v>610</v>
      </c>
      <c r="L11" s="8">
        <v>546.2</v>
      </c>
      <c r="M11" s="14">
        <v>1.052</v>
      </c>
      <c r="N11" s="8">
        <v>1.641</v>
      </c>
      <c r="O11" s="8">
        <f t="shared" si="1"/>
        <v>3732.693</v>
      </c>
    </row>
    <row r="12" spans="1:15" ht="12.75">
      <c r="A12" s="4">
        <v>6</v>
      </c>
      <c r="B12" s="8" t="s">
        <v>41</v>
      </c>
      <c r="C12" s="12">
        <f t="shared" si="0"/>
        <v>1152</v>
      </c>
      <c r="D12" s="12">
        <v>533.4</v>
      </c>
      <c r="E12" s="8">
        <v>675</v>
      </c>
      <c r="F12" s="8">
        <v>520.2</v>
      </c>
      <c r="G12" s="8" t="s">
        <v>55</v>
      </c>
      <c r="H12" s="8" t="s">
        <v>55</v>
      </c>
      <c r="I12" s="8" t="s">
        <v>55</v>
      </c>
      <c r="J12" s="8" t="s">
        <v>55</v>
      </c>
      <c r="K12" s="8">
        <v>635</v>
      </c>
      <c r="L12" s="8">
        <v>98.4</v>
      </c>
      <c r="M12" s="14">
        <v>1.5</v>
      </c>
      <c r="N12" s="8">
        <v>1.641</v>
      </c>
      <c r="O12" s="8">
        <f t="shared" si="1"/>
        <v>3617.1410000000005</v>
      </c>
    </row>
    <row r="13" spans="1:15" ht="12.75">
      <c r="A13" s="4">
        <v>7</v>
      </c>
      <c r="B13" s="8" t="s">
        <v>47</v>
      </c>
      <c r="C13" s="12">
        <f t="shared" si="0"/>
        <v>789</v>
      </c>
      <c r="D13" s="12">
        <v>378.6</v>
      </c>
      <c r="E13" s="8">
        <v>465</v>
      </c>
      <c r="F13" s="8">
        <v>341.2</v>
      </c>
      <c r="G13" s="8" t="s">
        <v>55</v>
      </c>
      <c r="H13" s="8" t="s">
        <v>55</v>
      </c>
      <c r="I13" s="8" t="s">
        <v>55</v>
      </c>
      <c r="J13" s="8" t="s">
        <v>55</v>
      </c>
      <c r="K13" s="8">
        <v>520</v>
      </c>
      <c r="L13" s="8">
        <v>69.2</v>
      </c>
      <c r="M13" s="14">
        <v>1.499</v>
      </c>
      <c r="N13" s="8">
        <v>1.641</v>
      </c>
      <c r="O13" s="8">
        <f t="shared" si="1"/>
        <v>2566.14</v>
      </c>
    </row>
    <row r="14" spans="1:15" ht="12.75">
      <c r="A14" s="4">
        <v>8</v>
      </c>
      <c r="B14" s="8" t="s">
        <v>42</v>
      </c>
      <c r="C14" s="12">
        <f t="shared" si="0"/>
        <v>1106</v>
      </c>
      <c r="D14" s="12">
        <v>488.7</v>
      </c>
      <c r="E14" s="8">
        <v>710</v>
      </c>
      <c r="F14" s="8">
        <v>521.1</v>
      </c>
      <c r="G14" s="8" t="s">
        <v>55</v>
      </c>
      <c r="H14" s="8" t="s">
        <v>55</v>
      </c>
      <c r="I14" s="8" t="s">
        <v>55</v>
      </c>
      <c r="J14" s="8" t="s">
        <v>55</v>
      </c>
      <c r="K14" s="8">
        <v>648</v>
      </c>
      <c r="L14" s="8">
        <v>96.2</v>
      </c>
      <c r="M14" s="14">
        <v>1.5</v>
      </c>
      <c r="N14" s="8">
        <v>1.641</v>
      </c>
      <c r="O14" s="8">
        <f t="shared" si="1"/>
        <v>3573.1409999999996</v>
      </c>
    </row>
    <row r="15" spans="1:15" ht="12.75">
      <c r="A15" s="4">
        <v>9</v>
      </c>
      <c r="B15" s="8" t="s">
        <v>43</v>
      </c>
      <c r="C15" s="12">
        <f t="shared" si="0"/>
        <v>366</v>
      </c>
      <c r="D15" s="12">
        <v>116</v>
      </c>
      <c r="E15" s="8">
        <v>250</v>
      </c>
      <c r="F15" s="8">
        <v>209.9</v>
      </c>
      <c r="G15" s="8" t="s">
        <v>55</v>
      </c>
      <c r="H15" s="8" t="s">
        <v>55</v>
      </c>
      <c r="I15" s="8" t="s">
        <v>55</v>
      </c>
      <c r="J15" s="8" t="s">
        <v>55</v>
      </c>
      <c r="K15" s="8">
        <v>328</v>
      </c>
      <c r="L15" s="8">
        <v>40.1</v>
      </c>
      <c r="M15" s="14">
        <v>1.501</v>
      </c>
      <c r="N15" s="8">
        <v>1.641</v>
      </c>
      <c r="O15" s="8">
        <f t="shared" si="1"/>
        <v>1313.142</v>
      </c>
    </row>
    <row r="16" spans="1:15" ht="12.75">
      <c r="A16" s="4">
        <v>10</v>
      </c>
      <c r="B16" s="8" t="s">
        <v>48</v>
      </c>
      <c r="C16" s="12">
        <f t="shared" si="0"/>
        <v>943</v>
      </c>
      <c r="D16" s="12">
        <v>490.8</v>
      </c>
      <c r="E16" s="8">
        <v>675</v>
      </c>
      <c r="F16" s="8">
        <v>102.1</v>
      </c>
      <c r="G16" s="8" t="s">
        <v>55</v>
      </c>
      <c r="H16" s="8" t="s">
        <v>55</v>
      </c>
      <c r="I16" s="8" t="s">
        <v>55</v>
      </c>
      <c r="J16" s="8" t="s">
        <v>55</v>
      </c>
      <c r="K16" s="8">
        <v>630</v>
      </c>
      <c r="L16" s="8">
        <v>350.1</v>
      </c>
      <c r="M16" s="14">
        <v>1.499</v>
      </c>
      <c r="N16" s="8">
        <v>1.641</v>
      </c>
      <c r="O16" s="8">
        <f t="shared" si="1"/>
        <v>3194.14</v>
      </c>
    </row>
    <row r="17" spans="1:15" ht="12.75">
      <c r="A17" s="4">
        <v>11</v>
      </c>
      <c r="B17" s="8" t="s">
        <v>49</v>
      </c>
      <c r="C17" s="12">
        <f t="shared" si="0"/>
        <v>892</v>
      </c>
      <c r="D17" s="12">
        <v>416.7</v>
      </c>
      <c r="E17" s="8">
        <v>530</v>
      </c>
      <c r="F17" s="8">
        <v>396.2</v>
      </c>
      <c r="G17" s="8" t="s">
        <v>55</v>
      </c>
      <c r="H17" s="8" t="s">
        <v>55</v>
      </c>
      <c r="I17" s="8" t="s">
        <v>55</v>
      </c>
      <c r="J17" s="8" t="s">
        <v>55</v>
      </c>
      <c r="K17" s="8">
        <v>561</v>
      </c>
      <c r="L17" s="8">
        <v>79.1</v>
      </c>
      <c r="M17" s="14">
        <v>1.499</v>
      </c>
      <c r="N17" s="8">
        <v>1.641</v>
      </c>
      <c r="O17" s="8">
        <f t="shared" si="1"/>
        <v>2878.14</v>
      </c>
    </row>
    <row r="18" spans="1:15" ht="12.75">
      <c r="A18" s="4">
        <v>12</v>
      </c>
      <c r="B18" s="8" t="s">
        <v>50</v>
      </c>
      <c r="C18" s="12">
        <f t="shared" si="0"/>
        <v>820</v>
      </c>
      <c r="D18" s="12">
        <v>475.7</v>
      </c>
      <c r="E18" s="8">
        <v>390</v>
      </c>
      <c r="F18" s="8">
        <v>280.1</v>
      </c>
      <c r="G18" s="8" t="s">
        <v>55</v>
      </c>
      <c r="H18" s="8" t="s">
        <v>55</v>
      </c>
      <c r="I18" s="8" t="s">
        <v>55</v>
      </c>
      <c r="J18" s="8" t="s">
        <v>55</v>
      </c>
      <c r="K18" s="8">
        <v>453</v>
      </c>
      <c r="L18" s="8">
        <v>64.2</v>
      </c>
      <c r="M18" s="14">
        <v>1.499</v>
      </c>
      <c r="N18" s="8">
        <v>1.641</v>
      </c>
      <c r="O18" s="8">
        <f t="shared" si="1"/>
        <v>2486.14</v>
      </c>
    </row>
    <row r="19" spans="1:15" ht="25.5">
      <c r="A19" s="8"/>
      <c r="B19" s="11" t="s">
        <v>35</v>
      </c>
      <c r="C19" s="8">
        <f>SUM(C7:C18)</f>
        <v>10000</v>
      </c>
      <c r="D19" s="8">
        <f>SUM(D7:D18)</f>
        <v>4600.9</v>
      </c>
      <c r="E19" s="8">
        <f>SUM(E7:E18)</f>
        <v>6485</v>
      </c>
      <c r="F19" s="8">
        <f>SUM(F7:F18)</f>
        <v>3792.6999999999994</v>
      </c>
      <c r="G19" s="8"/>
      <c r="H19" s="8"/>
      <c r="I19" s="8"/>
      <c r="J19" s="8"/>
      <c r="K19" s="8">
        <f>SUM(K7:K18)</f>
        <v>6266</v>
      </c>
      <c r="L19" s="8">
        <f>SUM(L7:L18)</f>
        <v>1606.3999999999999</v>
      </c>
      <c r="M19" s="8">
        <f>SUM(M7:M18)</f>
        <v>17.546</v>
      </c>
      <c r="N19" s="8">
        <f>SUM(N7:N18)</f>
        <v>19.692</v>
      </c>
      <c r="O19" s="8">
        <f>SUM(O7:O18)</f>
        <v>32788.238</v>
      </c>
    </row>
    <row r="22" spans="2:12" ht="12.75">
      <c r="B22" t="s">
        <v>51</v>
      </c>
      <c r="H22" t="s">
        <v>52</v>
      </c>
      <c r="L22" t="s">
        <v>53</v>
      </c>
    </row>
    <row r="24" ht="12.75">
      <c r="K24" t="s">
        <v>54</v>
      </c>
    </row>
  </sheetData>
  <sheetProtection/>
  <mergeCells count="13">
    <mergeCell ref="N2:N4"/>
    <mergeCell ref="O2:O5"/>
    <mergeCell ref="A1:O1"/>
    <mergeCell ref="A2:A6"/>
    <mergeCell ref="B2:B4"/>
    <mergeCell ref="C2:L2"/>
    <mergeCell ref="D3:L3"/>
    <mergeCell ref="C3:C4"/>
    <mergeCell ref="E4:F4"/>
    <mergeCell ref="G4:H4"/>
    <mergeCell ref="I4:J4"/>
    <mergeCell ref="K4:L4"/>
    <mergeCell ref="M2:M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3"/>
  <sheetViews>
    <sheetView tabSelected="1" zoomScalePageLayoutView="0" workbookViewId="0" topLeftCell="A2">
      <selection activeCell="D26" sqref="D26"/>
    </sheetView>
  </sheetViews>
  <sheetFormatPr defaultColWidth="9.00390625" defaultRowHeight="12.75"/>
  <cols>
    <col min="1" max="1" width="3.875" style="35" customWidth="1"/>
    <col min="2" max="2" width="10.25390625" style="35" customWidth="1"/>
    <col min="3" max="3" width="12.00390625" style="35" customWidth="1"/>
    <col min="4" max="4" width="13.125" style="35" customWidth="1"/>
    <col min="5" max="5" width="11.875" style="35" customWidth="1"/>
    <col min="6" max="6" width="11.00390625" style="35" customWidth="1"/>
    <col min="7" max="7" width="10.875" style="35" customWidth="1"/>
    <col min="8" max="9" width="11.125" style="35" customWidth="1"/>
    <col min="10" max="10" width="11.375" style="35" customWidth="1"/>
    <col min="11" max="11" width="10.625" style="35" customWidth="1"/>
    <col min="12" max="12" width="12.375" style="35" customWidth="1"/>
    <col min="13" max="13" width="11.625" style="35" customWidth="1"/>
    <col min="14" max="14" width="12.00390625" style="35" customWidth="1"/>
    <col min="15" max="15" width="11.375" style="35" customWidth="1"/>
    <col min="16" max="16" width="9.375" style="35" bestFit="1" customWidth="1"/>
    <col min="17" max="16384" width="9.125" style="35" customWidth="1"/>
  </cols>
  <sheetData>
    <row r="1" ht="12" hidden="1"/>
    <row r="2" spans="1:15" ht="12">
      <c r="A2" s="114" t="s">
        <v>149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48.75" customHeight="1">
      <c r="A3" s="115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:18" ht="12">
      <c r="A4" s="48"/>
      <c r="B4" s="49"/>
      <c r="C4" s="49"/>
      <c r="D4" s="50"/>
      <c r="E4" s="50"/>
      <c r="F4" s="51"/>
      <c r="G4" s="116"/>
      <c r="H4" s="117"/>
      <c r="I4" s="117"/>
      <c r="J4" s="63"/>
      <c r="K4" s="63"/>
      <c r="L4" s="63"/>
      <c r="M4" s="53"/>
      <c r="N4" s="63"/>
      <c r="O4" s="53"/>
      <c r="P4" s="37"/>
      <c r="Q4" s="37"/>
      <c r="R4" s="37"/>
    </row>
    <row r="5" spans="1:18" ht="24" customHeight="1">
      <c r="A5" s="111" t="s">
        <v>5</v>
      </c>
      <c r="B5" s="122" t="s">
        <v>134</v>
      </c>
      <c r="C5" s="65"/>
      <c r="D5" s="109" t="s">
        <v>131</v>
      </c>
      <c r="E5" s="60"/>
      <c r="F5" s="120" t="s">
        <v>129</v>
      </c>
      <c r="G5" s="109" t="s">
        <v>124</v>
      </c>
      <c r="H5" s="118" t="s">
        <v>126</v>
      </c>
      <c r="I5" s="109" t="s">
        <v>125</v>
      </c>
      <c r="J5" s="60"/>
      <c r="K5" s="60"/>
      <c r="L5" s="60"/>
      <c r="M5" s="54"/>
      <c r="N5" s="64"/>
      <c r="O5" s="54"/>
      <c r="P5" s="37"/>
      <c r="Q5" s="37"/>
      <c r="R5" s="37"/>
    </row>
    <row r="6" spans="1:15" ht="191.25" customHeight="1">
      <c r="A6" s="112"/>
      <c r="B6" s="123"/>
      <c r="C6" s="66" t="s">
        <v>130</v>
      </c>
      <c r="D6" s="110"/>
      <c r="E6" s="61" t="s">
        <v>128</v>
      </c>
      <c r="F6" s="121"/>
      <c r="G6" s="110"/>
      <c r="H6" s="119"/>
      <c r="I6" s="110"/>
      <c r="J6" s="61" t="s">
        <v>135</v>
      </c>
      <c r="K6" s="61" t="s">
        <v>136</v>
      </c>
      <c r="L6" s="55" t="s">
        <v>132</v>
      </c>
      <c r="M6" s="55" t="s">
        <v>133</v>
      </c>
      <c r="N6" s="55"/>
      <c r="O6" s="55"/>
    </row>
    <row r="7" spans="1:15" ht="12">
      <c r="A7" s="47"/>
      <c r="B7" s="38"/>
      <c r="C7" s="38"/>
      <c r="D7" s="38"/>
      <c r="E7" s="38"/>
      <c r="F7" s="38"/>
      <c r="G7" s="38"/>
      <c r="H7" s="38" t="s">
        <v>101</v>
      </c>
      <c r="I7" s="38" t="s">
        <v>101</v>
      </c>
      <c r="J7" s="78"/>
      <c r="K7" s="78"/>
      <c r="L7" s="78"/>
      <c r="M7" s="56"/>
      <c r="N7" s="56"/>
      <c r="O7" s="56"/>
    </row>
    <row r="8" spans="1:15" ht="12">
      <c r="A8" s="47"/>
      <c r="B8" s="39">
        <v>1</v>
      </c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6" ht="12">
      <c r="A9" s="36">
        <v>1</v>
      </c>
      <c r="B9" s="52" t="s">
        <v>112</v>
      </c>
      <c r="C9" s="91">
        <v>660889.82</v>
      </c>
      <c r="D9" s="40">
        <v>634054.04</v>
      </c>
      <c r="E9" s="40">
        <v>413900.98</v>
      </c>
      <c r="F9" s="40">
        <v>391132.36</v>
      </c>
      <c r="G9" s="40">
        <v>64002.94</v>
      </c>
      <c r="H9" s="76">
        <f>F9+G9</f>
        <v>455135.3</v>
      </c>
      <c r="I9" s="77">
        <f aca="true" t="shared" si="0" ref="I9:I20">D9+H9</f>
        <v>1089189.34</v>
      </c>
      <c r="J9" s="82">
        <v>44534.6</v>
      </c>
      <c r="K9" s="79">
        <v>42085.84</v>
      </c>
      <c r="L9" s="82">
        <v>13190.94</v>
      </c>
      <c r="M9" s="79">
        <v>10915.67</v>
      </c>
      <c r="N9" s="41"/>
      <c r="O9" s="41"/>
      <c r="P9" s="59"/>
    </row>
    <row r="10" spans="1:16" ht="12">
      <c r="A10" s="36">
        <v>2</v>
      </c>
      <c r="B10" s="52" t="s">
        <v>113</v>
      </c>
      <c r="C10" s="92">
        <v>660932.97</v>
      </c>
      <c r="D10" s="40">
        <v>644470.93</v>
      </c>
      <c r="E10" s="40">
        <v>394608.33</v>
      </c>
      <c r="F10" s="40">
        <v>409191.28</v>
      </c>
      <c r="G10" s="40">
        <v>70033.9</v>
      </c>
      <c r="H10" s="76">
        <f aca="true" t="shared" si="1" ref="H10:H20">F10+G10</f>
        <v>479225.18000000005</v>
      </c>
      <c r="I10" s="77">
        <f t="shared" si="0"/>
        <v>1123696.11</v>
      </c>
      <c r="J10" s="82">
        <v>44483.45</v>
      </c>
      <c r="K10" s="79">
        <v>42581.96</v>
      </c>
      <c r="L10" s="82">
        <v>13355.06</v>
      </c>
      <c r="M10" s="79">
        <v>11811.58</v>
      </c>
      <c r="N10" s="41"/>
      <c r="O10" s="41"/>
      <c r="P10" s="58"/>
    </row>
    <row r="11" spans="1:16" ht="12">
      <c r="A11" s="36">
        <v>3</v>
      </c>
      <c r="B11" s="52" t="s">
        <v>114</v>
      </c>
      <c r="C11" s="92">
        <v>660932.97</v>
      </c>
      <c r="D11" s="40">
        <v>651579.39</v>
      </c>
      <c r="E11" s="40">
        <v>394464.81</v>
      </c>
      <c r="F11" s="40">
        <v>396962.52</v>
      </c>
      <c r="G11" s="40">
        <v>72070.48</v>
      </c>
      <c r="H11" s="76">
        <f t="shared" si="1"/>
        <v>469033</v>
      </c>
      <c r="I11" s="77">
        <f t="shared" si="0"/>
        <v>1120612.3900000001</v>
      </c>
      <c r="J11" s="82">
        <v>51606.75</v>
      </c>
      <c r="K11" s="79">
        <v>43298.92</v>
      </c>
      <c r="L11" s="82">
        <v>13274.98</v>
      </c>
      <c r="M11" s="79">
        <v>10640.85</v>
      </c>
      <c r="N11" s="41"/>
      <c r="O11" s="41"/>
      <c r="P11" s="59"/>
    </row>
    <row r="12" spans="1:16" ht="12">
      <c r="A12" s="36">
        <v>4</v>
      </c>
      <c r="B12" s="52" t="s">
        <v>115</v>
      </c>
      <c r="C12" s="52">
        <v>659469.21</v>
      </c>
      <c r="D12" s="40">
        <v>640054.39</v>
      </c>
      <c r="E12" s="40">
        <v>394464.81</v>
      </c>
      <c r="F12" s="40">
        <v>396962.52</v>
      </c>
      <c r="G12" s="40">
        <v>66351.42</v>
      </c>
      <c r="H12" s="76">
        <f t="shared" si="1"/>
        <v>463313.94</v>
      </c>
      <c r="I12" s="77">
        <f t="shared" si="0"/>
        <v>1103368.33</v>
      </c>
      <c r="J12" s="82">
        <v>50856.25</v>
      </c>
      <c r="K12" s="79">
        <v>48376.35</v>
      </c>
      <c r="L12" s="82">
        <v>13528.97</v>
      </c>
      <c r="M12" s="81">
        <v>10253.17</v>
      </c>
      <c r="N12" s="41"/>
      <c r="O12" s="41"/>
      <c r="P12" s="59"/>
    </row>
    <row r="13" spans="1:16" ht="12">
      <c r="A13" s="36">
        <v>5</v>
      </c>
      <c r="B13" s="52" t="s">
        <v>116</v>
      </c>
      <c r="C13" s="92">
        <v>697244.22</v>
      </c>
      <c r="D13" s="40">
        <v>637886.87</v>
      </c>
      <c r="E13" s="40">
        <v>409706.59</v>
      </c>
      <c r="F13" s="40">
        <v>388427.49</v>
      </c>
      <c r="G13" s="40">
        <v>82059.46</v>
      </c>
      <c r="H13" s="76">
        <f t="shared" si="1"/>
        <v>470486.95</v>
      </c>
      <c r="I13" s="77">
        <f t="shared" si="0"/>
        <v>1108373.82</v>
      </c>
      <c r="J13" s="82">
        <v>50678.5</v>
      </c>
      <c r="K13" s="79">
        <v>48224.61</v>
      </c>
      <c r="L13" s="82">
        <v>13528.97</v>
      </c>
      <c r="M13" s="40">
        <v>12093.14</v>
      </c>
      <c r="N13" s="41"/>
      <c r="O13" s="41"/>
      <c r="P13" s="59"/>
    </row>
    <row r="14" spans="1:16" ht="12">
      <c r="A14" s="36">
        <v>6</v>
      </c>
      <c r="B14" s="52" t="s">
        <v>117</v>
      </c>
      <c r="C14" s="52">
        <v>697162.56</v>
      </c>
      <c r="D14" s="40">
        <v>693117.2</v>
      </c>
      <c r="E14" s="40">
        <v>410002.06</v>
      </c>
      <c r="F14" s="40">
        <v>398948.43</v>
      </c>
      <c r="G14" s="40">
        <v>73541.42</v>
      </c>
      <c r="H14" s="76">
        <f t="shared" si="1"/>
        <v>472489.85</v>
      </c>
      <c r="I14" s="77">
        <f t="shared" si="0"/>
        <v>1165607.0499999998</v>
      </c>
      <c r="J14" s="82">
        <v>50737.75</v>
      </c>
      <c r="K14" s="79">
        <v>50004.25</v>
      </c>
      <c r="L14" s="82">
        <v>13528.97</v>
      </c>
      <c r="M14" s="81">
        <v>11810.56</v>
      </c>
      <c r="N14" s="41"/>
      <c r="O14" s="41"/>
      <c r="P14" s="59"/>
    </row>
    <row r="15" spans="1:16" ht="12">
      <c r="A15" s="36">
        <v>7</v>
      </c>
      <c r="B15" s="52" t="s">
        <v>118</v>
      </c>
      <c r="C15" s="52">
        <v>784289.43</v>
      </c>
      <c r="D15" s="40">
        <v>714207.8</v>
      </c>
      <c r="E15" s="40">
        <v>461454.58</v>
      </c>
      <c r="F15" s="40">
        <v>411754.73</v>
      </c>
      <c r="G15" s="40">
        <v>67456.39</v>
      </c>
      <c r="H15" s="76">
        <f t="shared" si="1"/>
        <v>479211.12</v>
      </c>
      <c r="I15" s="77">
        <f t="shared" si="0"/>
        <v>1193418.92</v>
      </c>
      <c r="J15" s="82">
        <v>51883.25</v>
      </c>
      <c r="K15" s="79">
        <v>50410.58</v>
      </c>
      <c r="L15" s="82">
        <v>15156.02</v>
      </c>
      <c r="M15" s="81">
        <v>12876.1</v>
      </c>
      <c r="N15" s="41"/>
      <c r="O15" s="41"/>
      <c r="P15" s="59"/>
    </row>
    <row r="16" spans="1:16" ht="12">
      <c r="A16" s="36">
        <v>8</v>
      </c>
      <c r="B16" s="52" t="s">
        <v>119</v>
      </c>
      <c r="C16" s="52">
        <v>784192.77</v>
      </c>
      <c r="D16" s="40">
        <v>750860.77</v>
      </c>
      <c r="E16" s="40">
        <v>271922.67</v>
      </c>
      <c r="F16" s="40">
        <v>245820.48</v>
      </c>
      <c r="G16" s="40"/>
      <c r="H16" s="76">
        <f t="shared" si="1"/>
        <v>245820.48</v>
      </c>
      <c r="I16" s="77">
        <f t="shared" si="0"/>
        <v>996681.25</v>
      </c>
      <c r="J16" s="82">
        <v>50994.5</v>
      </c>
      <c r="K16" s="79">
        <v>48201.53</v>
      </c>
      <c r="L16" s="82">
        <v>14688.83</v>
      </c>
      <c r="M16" s="40">
        <v>13307.54</v>
      </c>
      <c r="N16" s="41"/>
      <c r="O16" s="41"/>
      <c r="P16" s="59"/>
    </row>
    <row r="17" spans="1:16" ht="12">
      <c r="A17" s="36">
        <v>9</v>
      </c>
      <c r="B17" s="52" t="s">
        <v>120</v>
      </c>
      <c r="C17" s="52">
        <v>784223.68</v>
      </c>
      <c r="D17" s="40">
        <v>776510.18</v>
      </c>
      <c r="E17" s="40">
        <v>267408.09</v>
      </c>
      <c r="F17" s="40">
        <v>269643.47</v>
      </c>
      <c r="G17" s="40"/>
      <c r="H17" s="76">
        <f t="shared" si="1"/>
        <v>269643.47</v>
      </c>
      <c r="I17" s="77">
        <f t="shared" si="0"/>
        <v>1046153.65</v>
      </c>
      <c r="J17" s="82">
        <v>51014.25</v>
      </c>
      <c r="K17" s="79">
        <v>49456.97</v>
      </c>
      <c r="L17" s="82">
        <v>14695.12</v>
      </c>
      <c r="M17" s="40">
        <v>12041.21</v>
      </c>
      <c r="N17" s="41"/>
      <c r="O17" s="41"/>
      <c r="P17" s="59"/>
    </row>
    <row r="18" spans="1:16" ht="12">
      <c r="A18" s="36">
        <v>10</v>
      </c>
      <c r="B18" s="52" t="s">
        <v>121</v>
      </c>
      <c r="C18" s="52">
        <v>784193.95</v>
      </c>
      <c r="D18" s="40">
        <v>793478</v>
      </c>
      <c r="E18" s="40">
        <v>266313.19</v>
      </c>
      <c r="F18" s="40">
        <v>270310.79</v>
      </c>
      <c r="G18" s="40"/>
      <c r="H18" s="76">
        <f t="shared" si="1"/>
        <v>270310.79</v>
      </c>
      <c r="I18" s="77">
        <f t="shared" si="0"/>
        <v>1063788.79</v>
      </c>
      <c r="J18" s="82">
        <v>51073.5</v>
      </c>
      <c r="K18" s="79">
        <v>51064.66</v>
      </c>
      <c r="L18" s="82">
        <v>15167.75</v>
      </c>
      <c r="M18" s="40">
        <v>16102.031198</v>
      </c>
      <c r="N18" s="41"/>
      <c r="O18" s="41"/>
      <c r="P18" s="59"/>
    </row>
    <row r="19" spans="1:16" ht="12">
      <c r="A19" s="36">
        <v>11</v>
      </c>
      <c r="B19" s="52" t="s">
        <v>122</v>
      </c>
      <c r="C19" s="92">
        <v>784257.07</v>
      </c>
      <c r="D19" s="40">
        <v>807288.48</v>
      </c>
      <c r="E19" s="40">
        <v>269263.76</v>
      </c>
      <c r="F19" s="40">
        <v>269812.17</v>
      </c>
      <c r="G19" s="40"/>
      <c r="H19" s="76">
        <f t="shared" si="1"/>
        <v>269812.17</v>
      </c>
      <c r="I19" s="77">
        <f t="shared" si="0"/>
        <v>1077100.65</v>
      </c>
      <c r="J19" s="82">
        <v>51211.75</v>
      </c>
      <c r="K19" s="79">
        <v>51757.85</v>
      </c>
      <c r="L19" s="82">
        <v>14159.27</v>
      </c>
      <c r="M19" s="40">
        <v>12617.42</v>
      </c>
      <c r="N19" s="80"/>
      <c r="P19" s="59"/>
    </row>
    <row r="20" spans="1:16" ht="12">
      <c r="A20" s="36">
        <v>12</v>
      </c>
      <c r="B20" s="52" t="s">
        <v>123</v>
      </c>
      <c r="C20" s="52">
        <v>784501.06</v>
      </c>
      <c r="D20" s="40">
        <v>764047.95</v>
      </c>
      <c r="E20" s="40">
        <v>262671.79</v>
      </c>
      <c r="F20" s="40">
        <v>262623.58</v>
      </c>
      <c r="G20" s="40"/>
      <c r="H20" s="76">
        <f t="shared" si="1"/>
        <v>262623.58</v>
      </c>
      <c r="I20" s="77">
        <f t="shared" si="0"/>
        <v>1026671.53</v>
      </c>
      <c r="J20" s="82">
        <v>51093.25</v>
      </c>
      <c r="K20" s="79">
        <v>47330.51</v>
      </c>
      <c r="L20" s="82">
        <v>15720.71</v>
      </c>
      <c r="M20" s="40">
        <v>14255.85</v>
      </c>
      <c r="N20" s="41"/>
      <c r="O20" s="41"/>
      <c r="P20" s="59"/>
    </row>
    <row r="21" spans="1:16" ht="12">
      <c r="A21" s="36">
        <v>13</v>
      </c>
      <c r="B21" s="52" t="s">
        <v>127</v>
      </c>
      <c r="C21" s="86">
        <f>SUM(C9:C20)</f>
        <v>8742289.709999999</v>
      </c>
      <c r="D21" s="86">
        <f>SUM(D9:D20)</f>
        <v>8507556</v>
      </c>
      <c r="E21" s="86">
        <f>SUM(E9:E20)</f>
        <v>4216181.66</v>
      </c>
      <c r="F21" s="86">
        <f>SUM(F8:F20)</f>
        <v>4111589.8200000003</v>
      </c>
      <c r="G21" s="86">
        <f>SUM(G9:G20)</f>
        <v>495516.01</v>
      </c>
      <c r="H21" s="86">
        <f>F21+G21</f>
        <v>4607105.83</v>
      </c>
      <c r="I21" s="86">
        <f>D21+H21</f>
        <v>13114661.83</v>
      </c>
      <c r="J21" s="85">
        <f>J17+J16+J15+J14+J13+J12+J11+J10+J9+J18+J19+J20</f>
        <v>600167.8</v>
      </c>
      <c r="K21" s="86">
        <f>K9+K10+K11+K12+K13+K14+K15+K16+K17+K18+K19+K20</f>
        <v>572794.03</v>
      </c>
      <c r="L21" s="85">
        <f>SUM(L9:L20)</f>
        <v>169995.58999999997</v>
      </c>
      <c r="M21" s="86">
        <f>M9+M17+M10+M11+M12+M13+M14+M15+M16+M17+M18+M19+M20</f>
        <v>160766.33119800003</v>
      </c>
      <c r="N21" s="41"/>
      <c r="O21" s="41"/>
      <c r="P21" s="59"/>
    </row>
    <row r="22" spans="1:16" ht="12">
      <c r="A22" s="36">
        <v>14</v>
      </c>
      <c r="B22" s="52"/>
      <c r="C22" s="52"/>
      <c r="D22" s="44"/>
      <c r="E22" s="44"/>
      <c r="F22" s="45"/>
      <c r="G22" s="40"/>
      <c r="H22" s="36"/>
      <c r="I22" s="36"/>
      <c r="J22" s="36"/>
      <c r="K22" s="36"/>
      <c r="L22" s="36"/>
      <c r="M22" s="41"/>
      <c r="N22" s="41"/>
      <c r="O22" s="41"/>
      <c r="P22" s="59"/>
    </row>
    <row r="23" spans="1:16" ht="12">
      <c r="A23" s="36">
        <v>15</v>
      </c>
      <c r="B23" s="52"/>
      <c r="C23" s="52"/>
      <c r="D23" s="40"/>
      <c r="E23" s="40"/>
      <c r="F23" s="45"/>
      <c r="G23" s="40" t="s">
        <v>147</v>
      </c>
      <c r="H23" s="43"/>
      <c r="I23" s="43"/>
      <c r="J23" s="43"/>
      <c r="K23" s="43"/>
      <c r="L23" s="43"/>
      <c r="M23" s="41"/>
      <c r="N23" s="41"/>
      <c r="O23" s="41"/>
      <c r="P23" s="59"/>
    </row>
    <row r="24" spans="1:16" ht="12">
      <c r="A24" s="36">
        <v>16</v>
      </c>
      <c r="B24" s="52"/>
      <c r="C24" s="52"/>
      <c r="D24" s="44"/>
      <c r="E24" s="44"/>
      <c r="F24" s="45"/>
      <c r="G24" s="40"/>
      <c r="H24" s="41"/>
      <c r="I24" s="36"/>
      <c r="J24" s="36"/>
      <c r="K24" s="36"/>
      <c r="L24" s="36"/>
      <c r="M24" s="41"/>
      <c r="N24" s="41"/>
      <c r="O24" s="41"/>
      <c r="P24" s="58"/>
    </row>
    <row r="25" spans="1:16" ht="12">
      <c r="A25" s="36">
        <v>17</v>
      </c>
      <c r="B25" s="52"/>
      <c r="C25" s="52"/>
      <c r="D25" s="40"/>
      <c r="E25" s="40"/>
      <c r="F25" s="45"/>
      <c r="G25" s="40" t="s">
        <v>148</v>
      </c>
      <c r="H25" s="43"/>
      <c r="I25" s="43"/>
      <c r="J25" s="43"/>
      <c r="K25" s="43"/>
      <c r="L25" s="43"/>
      <c r="M25" s="41"/>
      <c r="N25" s="41"/>
      <c r="O25" s="41"/>
      <c r="P25" s="59"/>
    </row>
    <row r="29" spans="1:12" ht="12">
      <c r="A29" s="46"/>
      <c r="B29" s="46"/>
      <c r="C29" s="46"/>
      <c r="D29" s="46"/>
      <c r="E29" s="46"/>
      <c r="H29" s="57"/>
      <c r="I29" s="57"/>
      <c r="J29" s="57"/>
      <c r="K29" s="57"/>
      <c r="L29" s="57"/>
    </row>
    <row r="31" spans="8:12" ht="12">
      <c r="H31" s="113"/>
      <c r="I31" s="113"/>
      <c r="J31" s="62"/>
      <c r="K31" s="62"/>
      <c r="L31" s="62"/>
    </row>
    <row r="32" spans="1:15" ht="12">
      <c r="A32" s="48"/>
      <c r="B32" s="49"/>
      <c r="C32" s="49"/>
      <c r="D32" s="50"/>
      <c r="E32" s="50"/>
      <c r="F32" s="51"/>
      <c r="G32" s="124"/>
      <c r="H32" s="117"/>
      <c r="I32" s="117"/>
      <c r="J32" s="69"/>
      <c r="K32" s="69"/>
      <c r="L32" s="69"/>
      <c r="M32" s="69"/>
      <c r="N32" s="69"/>
      <c r="O32" s="69"/>
    </row>
    <row r="33" spans="1:15" ht="12">
      <c r="A33" s="111" t="s">
        <v>5</v>
      </c>
      <c r="B33" s="122" t="s">
        <v>134</v>
      </c>
      <c r="C33" s="71"/>
      <c r="D33" s="109" t="s">
        <v>138</v>
      </c>
      <c r="E33" s="67"/>
      <c r="F33" s="120" t="s">
        <v>140</v>
      </c>
      <c r="G33" s="109" t="s">
        <v>141</v>
      </c>
      <c r="H33" s="125" t="s">
        <v>142</v>
      </c>
      <c r="I33" s="109"/>
      <c r="J33" s="67"/>
      <c r="K33" s="67"/>
      <c r="L33" s="67"/>
      <c r="M33" s="70"/>
      <c r="N33" s="70"/>
      <c r="O33" s="70"/>
    </row>
    <row r="34" spans="1:15" ht="81" customHeight="1">
      <c r="A34" s="112"/>
      <c r="B34" s="123"/>
      <c r="C34" s="72" t="s">
        <v>137</v>
      </c>
      <c r="D34" s="110"/>
      <c r="E34" s="68" t="s">
        <v>139</v>
      </c>
      <c r="F34" s="121"/>
      <c r="G34" s="110"/>
      <c r="H34" s="126"/>
      <c r="I34" s="110"/>
      <c r="J34" s="84" t="s">
        <v>143</v>
      </c>
      <c r="K34" s="87" t="s">
        <v>145</v>
      </c>
      <c r="L34" s="88" t="s">
        <v>146</v>
      </c>
      <c r="M34" s="55" t="s">
        <v>144</v>
      </c>
      <c r="N34" s="55" t="s">
        <v>150</v>
      </c>
      <c r="O34" s="55"/>
    </row>
    <row r="35" spans="1:15" ht="12">
      <c r="A35" s="47"/>
      <c r="B35" s="38"/>
      <c r="C35" s="38"/>
      <c r="D35" s="38"/>
      <c r="E35" s="38"/>
      <c r="F35" s="38"/>
      <c r="G35" s="38"/>
      <c r="H35" s="38"/>
      <c r="I35" s="38" t="s">
        <v>101</v>
      </c>
      <c r="J35" s="78"/>
      <c r="K35" s="78"/>
      <c r="L35" s="78"/>
      <c r="M35" s="56"/>
      <c r="N35" s="56"/>
      <c r="O35" s="56"/>
    </row>
    <row r="36" spans="1:15" ht="12">
      <c r="A36" s="47"/>
      <c r="B36" s="39">
        <v>1</v>
      </c>
      <c r="C36" s="39"/>
      <c r="D36" s="39"/>
      <c r="E36" s="39"/>
      <c r="F36" s="39">
        <v>2</v>
      </c>
      <c r="G36" s="39"/>
      <c r="H36" s="39"/>
      <c r="I36" s="39">
        <v>3</v>
      </c>
      <c r="J36" s="39"/>
      <c r="K36" s="39"/>
      <c r="L36" s="39"/>
      <c r="M36" s="39"/>
      <c r="N36" s="39"/>
      <c r="O36" s="39"/>
    </row>
    <row r="37" spans="1:15" ht="12">
      <c r="A37" s="36">
        <v>1</v>
      </c>
      <c r="B37" s="52" t="s">
        <v>112</v>
      </c>
      <c r="C37" s="73">
        <v>1829113.36</v>
      </c>
      <c r="D37" s="40">
        <v>1635598.66</v>
      </c>
      <c r="E37" s="75">
        <v>122177.03</v>
      </c>
      <c r="F37" s="40">
        <v>120458.22</v>
      </c>
      <c r="G37" s="82">
        <v>20843.76</v>
      </c>
      <c r="H37" s="40">
        <v>23367.5</v>
      </c>
      <c r="I37" s="83"/>
      <c r="J37" s="82"/>
      <c r="K37" s="79">
        <v>186031.63</v>
      </c>
      <c r="L37" s="89">
        <v>164840.2</v>
      </c>
      <c r="M37" s="79"/>
      <c r="N37" s="41"/>
      <c r="O37" s="41"/>
    </row>
    <row r="38" spans="1:15" ht="12">
      <c r="A38" s="36">
        <v>2</v>
      </c>
      <c r="B38" s="52" t="s">
        <v>113</v>
      </c>
      <c r="C38" s="74">
        <v>1787145.25</v>
      </c>
      <c r="D38" s="40">
        <v>1789390.48</v>
      </c>
      <c r="E38" s="75">
        <v>113969.36</v>
      </c>
      <c r="F38" s="40">
        <v>124353.94</v>
      </c>
      <c r="G38" s="82">
        <v>20819.82</v>
      </c>
      <c r="H38" s="40">
        <v>20121.34</v>
      </c>
      <c r="I38" s="83"/>
      <c r="J38" s="82"/>
      <c r="K38" s="79">
        <v>169133.89</v>
      </c>
      <c r="L38" s="89">
        <v>173482.4</v>
      </c>
      <c r="M38" s="79"/>
      <c r="N38" s="41"/>
      <c r="O38" s="41"/>
    </row>
    <row r="39" spans="1:15" ht="12">
      <c r="A39" s="36">
        <v>3</v>
      </c>
      <c r="B39" s="52" t="s">
        <v>114</v>
      </c>
      <c r="C39" s="74">
        <v>1267060.77</v>
      </c>
      <c r="D39" s="40">
        <v>1742067.87</v>
      </c>
      <c r="E39" s="75">
        <v>114508.58</v>
      </c>
      <c r="F39" s="40">
        <v>114432.05</v>
      </c>
      <c r="G39" s="82">
        <v>20851.74</v>
      </c>
      <c r="H39" s="40">
        <v>20292.44</v>
      </c>
      <c r="I39" s="83"/>
      <c r="J39" s="82"/>
      <c r="K39" s="79">
        <v>167065.13</v>
      </c>
      <c r="L39" s="89">
        <v>167618.24</v>
      </c>
      <c r="M39" s="79"/>
      <c r="N39" s="41"/>
      <c r="O39" s="41"/>
    </row>
    <row r="40" spans="1:15" ht="12">
      <c r="A40" s="36">
        <v>4</v>
      </c>
      <c r="B40" s="52" t="s">
        <v>115</v>
      </c>
      <c r="C40" s="73">
        <v>1246218.61</v>
      </c>
      <c r="D40" s="40">
        <v>1268722.03</v>
      </c>
      <c r="E40" s="75">
        <v>119890.27</v>
      </c>
      <c r="F40" s="40">
        <v>105849.67</v>
      </c>
      <c r="G40" s="82">
        <v>20548.5</v>
      </c>
      <c r="H40" s="40">
        <v>19698.82</v>
      </c>
      <c r="I40" s="83"/>
      <c r="J40" s="82"/>
      <c r="K40" s="79">
        <v>172827.19</v>
      </c>
      <c r="L40" s="89">
        <v>157551.4</v>
      </c>
      <c r="M40" s="81"/>
      <c r="N40" s="41"/>
      <c r="O40" s="41"/>
    </row>
    <row r="41" spans="1:15" ht="12">
      <c r="A41" s="36">
        <v>5</v>
      </c>
      <c r="B41" s="52" t="s">
        <v>116</v>
      </c>
      <c r="C41" s="73">
        <v>591851.45</v>
      </c>
      <c r="D41" s="40">
        <v>1258690.81</v>
      </c>
      <c r="E41" s="75">
        <v>123538.99</v>
      </c>
      <c r="F41" s="40">
        <v>121017.87</v>
      </c>
      <c r="G41" s="82">
        <v>20476.68</v>
      </c>
      <c r="H41" s="40">
        <v>19705.82</v>
      </c>
      <c r="I41" s="83"/>
      <c r="J41" s="82"/>
      <c r="K41" s="79">
        <v>172382.73</v>
      </c>
      <c r="L41" s="89">
        <v>164576.41</v>
      </c>
      <c r="M41" s="40"/>
      <c r="N41" s="41"/>
      <c r="O41" s="41"/>
    </row>
    <row r="42" spans="1:15" ht="12">
      <c r="A42" s="36">
        <v>6</v>
      </c>
      <c r="B42" s="52" t="s">
        <v>117</v>
      </c>
      <c r="C42" s="73">
        <v>591851.45</v>
      </c>
      <c r="D42" s="81">
        <v>630833.44</v>
      </c>
      <c r="E42" s="75">
        <v>108106.64</v>
      </c>
      <c r="F42" s="40">
        <v>125679.38</v>
      </c>
      <c r="G42" s="82">
        <v>20500.62</v>
      </c>
      <c r="H42" s="40">
        <v>20324.58</v>
      </c>
      <c r="I42" s="83"/>
      <c r="J42" s="82"/>
      <c r="K42" s="79">
        <v>178655.15</v>
      </c>
      <c r="L42" s="89">
        <v>163368.21</v>
      </c>
      <c r="M42" s="81"/>
      <c r="N42" s="41"/>
      <c r="O42" s="41"/>
    </row>
    <row r="43" spans="1:15" ht="12">
      <c r="A43" s="36">
        <v>7</v>
      </c>
      <c r="B43" s="52" t="s">
        <v>118</v>
      </c>
      <c r="C43" s="73">
        <v>645025.29</v>
      </c>
      <c r="D43" s="40">
        <v>617260.29</v>
      </c>
      <c r="E43" s="75">
        <v>122893.37</v>
      </c>
      <c r="F43" s="40">
        <v>91125.26</v>
      </c>
      <c r="G43" s="82">
        <v>21987.99</v>
      </c>
      <c r="H43" s="40">
        <v>20517.24</v>
      </c>
      <c r="I43" s="83"/>
      <c r="J43" s="82"/>
      <c r="K43" s="79">
        <v>194100.96</v>
      </c>
      <c r="L43" s="89">
        <v>173838.43</v>
      </c>
      <c r="M43" s="81"/>
      <c r="N43" s="41"/>
      <c r="O43" s="41"/>
    </row>
    <row r="44" spans="1:15" ht="12">
      <c r="A44" s="36">
        <v>8</v>
      </c>
      <c r="B44" s="52" t="s">
        <v>119</v>
      </c>
      <c r="C44" s="73">
        <v>638503.43</v>
      </c>
      <c r="D44" s="40">
        <v>630117.95</v>
      </c>
      <c r="E44" s="75">
        <v>139198.27</v>
      </c>
      <c r="F44" s="40">
        <f>119598.47+468.31</f>
        <v>120066.78</v>
      </c>
      <c r="G44" s="82">
        <v>21611.34</v>
      </c>
      <c r="H44" s="40">
        <v>20537.39</v>
      </c>
      <c r="I44" s="83"/>
      <c r="J44" s="82"/>
      <c r="K44" s="79">
        <f>95.88+198683.35</f>
        <v>198779.23</v>
      </c>
      <c r="L44" s="89">
        <f>147.18+181987.97</f>
        <v>182135.15</v>
      </c>
      <c r="M44" s="40"/>
      <c r="N44" s="41"/>
      <c r="O44" s="41"/>
    </row>
    <row r="45" spans="1:15" ht="12">
      <c r="A45" s="36">
        <v>9</v>
      </c>
      <c r="B45" s="52" t="s">
        <v>120</v>
      </c>
      <c r="C45" s="74">
        <v>629964.9</v>
      </c>
      <c r="D45" s="40">
        <v>643784.9</v>
      </c>
      <c r="E45" s="75">
        <v>136582.75</v>
      </c>
      <c r="F45" s="40">
        <v>131888.24</v>
      </c>
      <c r="G45" s="82">
        <v>21619.71</v>
      </c>
      <c r="H45" s="40">
        <v>21030.31</v>
      </c>
      <c r="I45" s="83"/>
      <c r="J45" s="82"/>
      <c r="K45" s="79">
        <v>194854.23</v>
      </c>
      <c r="L45" s="89">
        <v>195447.62</v>
      </c>
      <c r="M45" s="40"/>
      <c r="N45" s="41"/>
      <c r="O45" s="41"/>
    </row>
    <row r="46" spans="1:15" ht="12">
      <c r="A46" s="36">
        <v>10</v>
      </c>
      <c r="B46" s="52" t="s">
        <v>121</v>
      </c>
      <c r="C46" s="73">
        <v>1198640.07</v>
      </c>
      <c r="D46" s="40">
        <v>659559.06</v>
      </c>
      <c r="E46" s="75">
        <v>131060.65</v>
      </c>
      <c r="F46" s="40">
        <v>138536.75</v>
      </c>
      <c r="G46" s="82">
        <v>21644.82</v>
      </c>
      <c r="H46" s="40">
        <v>21647.49</v>
      </c>
      <c r="I46" s="83"/>
      <c r="J46" s="82"/>
      <c r="K46" s="79">
        <v>194479.75</v>
      </c>
      <c r="L46" s="89">
        <v>192720.61</v>
      </c>
      <c r="M46" s="41"/>
      <c r="N46" s="41"/>
      <c r="O46" s="41"/>
    </row>
    <row r="47" spans="1:14" ht="12">
      <c r="A47" s="36">
        <v>11</v>
      </c>
      <c r="B47" s="52" t="s">
        <v>122</v>
      </c>
      <c r="C47" s="73">
        <v>1515912.13</v>
      </c>
      <c r="D47" s="40">
        <v>1230370.89</v>
      </c>
      <c r="E47" s="75">
        <v>134634.33</v>
      </c>
      <c r="F47" s="40">
        <v>128345.12</v>
      </c>
      <c r="G47" s="82">
        <v>21703.41</v>
      </c>
      <c r="H47" s="40">
        <v>22126.95</v>
      </c>
      <c r="I47" s="83"/>
      <c r="J47" s="82"/>
      <c r="K47" s="79">
        <v>195356.38</v>
      </c>
      <c r="L47" s="89">
        <v>197063.15</v>
      </c>
      <c r="M47" s="41"/>
      <c r="N47" s="80"/>
    </row>
    <row r="48" spans="1:15" ht="12">
      <c r="A48" s="36">
        <v>12</v>
      </c>
      <c r="B48" s="52" t="s">
        <v>123</v>
      </c>
      <c r="C48" s="73">
        <v>1695255.81</v>
      </c>
      <c r="D48" s="40">
        <v>1463144.37</v>
      </c>
      <c r="E48" s="75">
        <v>156537.53</v>
      </c>
      <c r="F48" s="40">
        <v>128158.85</v>
      </c>
      <c r="G48" s="82">
        <v>21653.19</v>
      </c>
      <c r="H48" s="40">
        <v>20101.93</v>
      </c>
      <c r="I48" s="83"/>
      <c r="J48" s="82"/>
      <c r="K48" s="79">
        <v>184528.9</v>
      </c>
      <c r="L48" s="89">
        <v>179896.45</v>
      </c>
      <c r="M48" s="41"/>
      <c r="N48" s="41"/>
      <c r="O48" s="41"/>
    </row>
    <row r="49" spans="1:15" ht="12">
      <c r="A49" s="36">
        <v>13</v>
      </c>
      <c r="B49" s="52" t="s">
        <v>127</v>
      </c>
      <c r="C49" s="85">
        <f>C37+C38+C39+C40+C41+C42+C43+C44+C45+C46</f>
        <v>10425374.580000002</v>
      </c>
      <c r="D49" s="86">
        <f>SUM(D37:D48)</f>
        <v>13569540.75</v>
      </c>
      <c r="E49" s="85">
        <f>E37+E38+E40+E39+E41+E43+E42+E44+E45+E46</f>
        <v>1231925.9100000001</v>
      </c>
      <c r="F49" s="86">
        <f>SUM(F37:F48)</f>
        <v>1449912.1300000004</v>
      </c>
      <c r="G49" s="85">
        <f>SUM(G37:G48)</f>
        <v>254261.58</v>
      </c>
      <c r="H49" s="86">
        <f>SUM(H37:H48)</f>
        <v>249471.81</v>
      </c>
      <c r="I49" s="86"/>
      <c r="J49" s="85"/>
      <c r="K49" s="86">
        <f>SUM(K37:K48)</f>
        <v>2208195.17</v>
      </c>
      <c r="L49" s="90">
        <f>SUM(L37:L48)</f>
        <v>2112538.27</v>
      </c>
      <c r="M49" s="86">
        <f>SUM(D21+F21+K21+M21+D49+F49+H49)+L49</f>
        <v>30734169.141197998</v>
      </c>
      <c r="N49" s="86">
        <f>C21+E21+J21+L21+C49+E49+G49+K49</f>
        <v>27848392</v>
      </c>
      <c r="O49" s="41"/>
    </row>
    <row r="50" spans="1:15" ht="12">
      <c r="A50" s="36">
        <v>14</v>
      </c>
      <c r="B50" s="52"/>
      <c r="C50" s="52"/>
      <c r="D50" s="44"/>
      <c r="E50" s="44"/>
      <c r="F50" s="45"/>
      <c r="G50" s="40"/>
      <c r="H50" s="36"/>
      <c r="I50" s="36"/>
      <c r="J50" s="36"/>
      <c r="K50" s="36"/>
      <c r="L50" s="36"/>
      <c r="M50" s="41"/>
      <c r="N50" s="41"/>
      <c r="O50" s="41"/>
    </row>
    <row r="51" spans="1:15" ht="12">
      <c r="A51" s="36">
        <v>15</v>
      </c>
      <c r="B51" s="52"/>
      <c r="C51" s="52"/>
      <c r="D51" s="40"/>
      <c r="E51" s="40"/>
      <c r="F51" s="45"/>
      <c r="G51" s="40"/>
      <c r="H51" s="42"/>
      <c r="I51" s="43"/>
      <c r="J51" s="43"/>
      <c r="K51" s="43"/>
      <c r="L51" s="43"/>
      <c r="M51" s="41"/>
      <c r="N51" s="41"/>
      <c r="O51" s="41"/>
    </row>
    <row r="52" spans="1:15" ht="12">
      <c r="A52" s="36">
        <v>16</v>
      </c>
      <c r="B52" s="52"/>
      <c r="C52" s="52"/>
      <c r="D52" s="44"/>
      <c r="E52" s="44"/>
      <c r="F52" s="45"/>
      <c r="G52" s="40"/>
      <c r="H52" s="41"/>
      <c r="I52" s="36"/>
      <c r="J52" s="36"/>
      <c r="K52" s="36"/>
      <c r="L52" s="36"/>
      <c r="M52" s="41"/>
      <c r="N52" s="41"/>
      <c r="O52" s="41"/>
    </row>
    <row r="53" spans="1:15" ht="12">
      <c r="A53" s="36">
        <v>17</v>
      </c>
      <c r="B53" s="52"/>
      <c r="C53" s="52"/>
      <c r="D53" s="40"/>
      <c r="E53" s="40"/>
      <c r="F53" s="45"/>
      <c r="G53" s="82"/>
      <c r="H53" s="42"/>
      <c r="I53" s="43"/>
      <c r="J53" s="43"/>
      <c r="K53" s="43"/>
      <c r="L53" s="43"/>
      <c r="M53" s="41"/>
      <c r="N53" s="41"/>
      <c r="O53" s="41"/>
    </row>
  </sheetData>
  <sheetProtection/>
  <mergeCells count="18">
    <mergeCell ref="G32:I32"/>
    <mergeCell ref="A33:A34"/>
    <mergeCell ref="B33:B34"/>
    <mergeCell ref="D33:D34"/>
    <mergeCell ref="F33:F34"/>
    <mergeCell ref="G33:G34"/>
    <mergeCell ref="H33:H34"/>
    <mergeCell ref="I33:I34"/>
    <mergeCell ref="D5:D6"/>
    <mergeCell ref="A5:A6"/>
    <mergeCell ref="H31:I31"/>
    <mergeCell ref="A2:O3"/>
    <mergeCell ref="G4:I4"/>
    <mergeCell ref="G5:G6"/>
    <mergeCell ref="I5:I6"/>
    <mergeCell ref="H5:H6"/>
    <mergeCell ref="F5:F6"/>
    <mergeCell ref="B5:B6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Communal1</cp:lastModifiedBy>
  <cp:lastPrinted>2016-03-11T09:28:19Z</cp:lastPrinted>
  <dcterms:created xsi:type="dcterms:W3CDTF">2008-05-29T11:02:08Z</dcterms:created>
  <dcterms:modified xsi:type="dcterms:W3CDTF">2016-03-11T09:28:52Z</dcterms:modified>
  <cp:category/>
  <cp:version/>
  <cp:contentType/>
  <cp:contentStatus/>
</cp:coreProperties>
</file>